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\I-VI\IZVRSENJE FIN.PLANA\"/>
    </mc:Choice>
  </mc:AlternateContent>
  <bookViews>
    <workbookView xWindow="0" yWindow="0" windowWidth="14175" windowHeight="10815" firstSheet="2" activeTab="5"/>
  </bookViews>
  <sheets>
    <sheet name="Sažetak" sheetId="8" r:id="rId1"/>
    <sheet name="Racun prihoda i rashoda po ek.k" sheetId="16" r:id="rId2"/>
    <sheet name="Prihodi i rashodi po izvorima" sheetId="11" r:id="rId3"/>
    <sheet name="Prihodi po ek.i izvor" sheetId="17" r:id="rId4"/>
    <sheet name="Rashodi po eko. kl. i izvorima" sheetId="18" r:id="rId5"/>
    <sheet name="Rashodi prema funkcijskoj kl" sheetId="5" r:id="rId6"/>
    <sheet name="Račun financiranja" sheetId="6" r:id="rId7"/>
    <sheet name="Račun financiranja po izvorima" sheetId="12" r:id="rId8"/>
    <sheet name="POSEBAN DIO " sheetId="2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7" l="1"/>
  <c r="O54" i="17"/>
  <c r="O55" i="17"/>
  <c r="O56" i="17"/>
  <c r="O57" i="17"/>
  <c r="O53" i="17"/>
  <c r="O49" i="17"/>
  <c r="O40" i="17"/>
  <c r="O37" i="17"/>
  <c r="O33" i="17"/>
  <c r="O32" i="17"/>
  <c r="O30" i="17"/>
  <c r="O26" i="17"/>
  <c r="O17" i="17"/>
  <c r="O16" i="17"/>
  <c r="O15" i="17"/>
  <c r="O14" i="17"/>
  <c r="O12" i="17"/>
  <c r="M71" i="17"/>
  <c r="M72" i="17"/>
  <c r="M70" i="17"/>
  <c r="M34" i="17"/>
  <c r="M35" i="17"/>
  <c r="M36" i="17"/>
  <c r="M37" i="17"/>
  <c r="M38" i="17"/>
  <c r="M39" i="17"/>
  <c r="M40" i="17"/>
  <c r="M41" i="17"/>
  <c r="M42" i="17"/>
  <c r="M32" i="17"/>
  <c r="M10" i="17"/>
  <c r="M11" i="17"/>
  <c r="M12" i="17"/>
  <c r="M13" i="17"/>
  <c r="M14" i="17"/>
  <c r="M15" i="17"/>
  <c r="M16" i="17"/>
  <c r="M17" i="17"/>
  <c r="M18" i="17"/>
  <c r="M22" i="17"/>
  <c r="M23" i="17"/>
  <c r="M25" i="17"/>
  <c r="M26" i="17"/>
  <c r="M27" i="17"/>
  <c r="M28" i="17"/>
  <c r="M29" i="17"/>
  <c r="M30" i="17"/>
  <c r="M31" i="17"/>
  <c r="O69" i="17"/>
  <c r="O70" i="17"/>
  <c r="O71" i="17"/>
  <c r="O72" i="17"/>
  <c r="G26" i="11"/>
  <c r="F26" i="11"/>
  <c r="F27" i="11"/>
  <c r="F13" i="11"/>
  <c r="G22" i="11"/>
  <c r="F22" i="11"/>
  <c r="O82" i="17"/>
  <c r="M82" i="17"/>
  <c r="G43" i="11"/>
  <c r="G45" i="11"/>
  <c r="G47" i="11"/>
  <c r="G48" i="11"/>
  <c r="G49" i="11"/>
  <c r="G50" i="11"/>
  <c r="G52" i="11"/>
  <c r="G53" i="11"/>
  <c r="G54" i="11"/>
  <c r="G55" i="11"/>
  <c r="G57" i="11"/>
  <c r="F52" i="11"/>
  <c r="F54" i="11"/>
  <c r="F55" i="11"/>
  <c r="F57" i="11"/>
  <c r="F58" i="11"/>
  <c r="F49" i="11"/>
  <c r="F45" i="11"/>
  <c r="F47" i="11"/>
  <c r="E33" i="11"/>
  <c r="K30" i="8" l="1"/>
  <c r="K29" i="8"/>
  <c r="J30" i="8"/>
  <c r="J29" i="8"/>
  <c r="K16" i="8"/>
  <c r="K18" i="8"/>
  <c r="K19" i="8"/>
  <c r="K20" i="8"/>
  <c r="K21" i="8"/>
  <c r="J16" i="8"/>
  <c r="J18" i="8"/>
  <c r="J19" i="8"/>
  <c r="J20" i="8"/>
  <c r="J21" i="8"/>
  <c r="J15" i="8"/>
  <c r="K15" i="8"/>
  <c r="J573" i="2"/>
  <c r="H57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7" i="2"/>
  <c r="O549" i="2"/>
  <c r="O550" i="2"/>
  <c r="O552" i="2"/>
  <c r="O554" i="2"/>
  <c r="O555" i="2"/>
  <c r="O556" i="2"/>
  <c r="O557" i="2"/>
  <c r="O558" i="2"/>
  <c r="O559" i="2"/>
  <c r="O560" i="2"/>
  <c r="O561" i="2"/>
  <c r="O562" i="2"/>
  <c r="O566" i="2"/>
  <c r="O567" i="2"/>
  <c r="O568" i="2"/>
  <c r="O569" i="2"/>
  <c r="O570" i="2"/>
  <c r="O572" i="2"/>
  <c r="O533" i="2"/>
  <c r="O532" i="2"/>
  <c r="O517" i="2"/>
  <c r="O498" i="2"/>
  <c r="O499" i="2"/>
  <c r="O500" i="2"/>
  <c r="O501" i="2"/>
  <c r="O502" i="2"/>
  <c r="O503" i="2"/>
  <c r="O504" i="2"/>
  <c r="O505" i="2"/>
  <c r="O506" i="2"/>
  <c r="O508" i="2"/>
  <c r="O510" i="2"/>
  <c r="O512" i="2"/>
  <c r="O514" i="2"/>
  <c r="O515" i="2"/>
  <c r="O522" i="2"/>
  <c r="O523" i="2"/>
  <c r="O524" i="2"/>
  <c r="O526" i="2"/>
  <c r="O497" i="2"/>
  <c r="O496" i="2"/>
  <c r="O485" i="2"/>
  <c r="O470" i="2"/>
  <c r="O471" i="2"/>
  <c r="O472" i="2"/>
  <c r="O473" i="2"/>
  <c r="O474" i="2"/>
  <c r="O475" i="2"/>
  <c r="O476" i="2"/>
  <c r="O477" i="2"/>
  <c r="O478" i="2"/>
  <c r="O479" i="2"/>
  <c r="O480" i="2"/>
  <c r="O482" i="2"/>
  <c r="O483" i="2"/>
  <c r="O484" i="2"/>
  <c r="O486" i="2"/>
  <c r="O487" i="2"/>
  <c r="O488" i="2"/>
  <c r="O489" i="2"/>
  <c r="O490" i="2"/>
  <c r="O491" i="2"/>
  <c r="O492" i="2"/>
  <c r="O493" i="2"/>
  <c r="O494" i="2"/>
  <c r="O469" i="2"/>
  <c r="O468" i="2"/>
  <c r="O454" i="2"/>
  <c r="O439" i="2"/>
  <c r="O440" i="2"/>
  <c r="O441" i="2"/>
  <c r="O442" i="2"/>
  <c r="O443" i="2"/>
  <c r="O444" i="2"/>
  <c r="O445" i="2"/>
  <c r="O446" i="2"/>
  <c r="O447" i="2"/>
  <c r="O448" i="2"/>
  <c r="O450" i="2"/>
  <c r="O452" i="2"/>
  <c r="O453" i="2"/>
  <c r="O455" i="2"/>
  <c r="O456" i="2"/>
  <c r="O457" i="2"/>
  <c r="O458" i="2"/>
  <c r="O459" i="2"/>
  <c r="O460" i="2"/>
  <c r="O461" i="2"/>
  <c r="O462" i="2"/>
  <c r="O438" i="2"/>
  <c r="O437" i="2"/>
  <c r="O93" i="2"/>
  <c r="O66" i="2"/>
  <c r="O44" i="2"/>
  <c r="O21" i="2"/>
  <c r="O22" i="2"/>
  <c r="O23" i="2"/>
  <c r="O24" i="2"/>
  <c r="O26" i="2"/>
  <c r="O27" i="2"/>
  <c r="O28" i="2"/>
  <c r="O29" i="2"/>
  <c r="O30" i="2"/>
  <c r="O20" i="2"/>
  <c r="O19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7" i="2"/>
  <c r="N48" i="2"/>
  <c r="N49" i="2"/>
  <c r="N50" i="2"/>
  <c r="N51" i="2"/>
  <c r="N52" i="2"/>
  <c r="N53" i="2"/>
  <c r="N54" i="2"/>
  <c r="N55" i="2"/>
  <c r="N56" i="2"/>
  <c r="N58" i="2"/>
  <c r="N21" i="2"/>
  <c r="N22" i="2"/>
  <c r="N23" i="2"/>
  <c r="N24" i="2"/>
  <c r="N25" i="2"/>
  <c r="N26" i="2"/>
  <c r="N27" i="2"/>
  <c r="N28" i="2"/>
  <c r="N20" i="2"/>
  <c r="N19" i="2"/>
  <c r="O11" i="2"/>
  <c r="O12" i="2"/>
  <c r="O13" i="2"/>
  <c r="O14" i="2"/>
  <c r="O15" i="2"/>
  <c r="O10" i="2"/>
  <c r="O9" i="2"/>
  <c r="O8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393" i="2"/>
  <c r="O392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16" i="2"/>
  <c r="O415" i="2"/>
  <c r="O414" i="2"/>
  <c r="N219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393" i="2"/>
  <c r="N392" i="2"/>
  <c r="N373" i="2"/>
  <c r="N374" i="2"/>
  <c r="N375" i="2"/>
  <c r="N376" i="2"/>
  <c r="N377" i="2"/>
  <c r="N378" i="2"/>
  <c r="N379" i="2"/>
  <c r="N380" i="2"/>
  <c r="N381" i="2"/>
  <c r="N383" i="2"/>
  <c r="N384" i="2"/>
  <c r="N385" i="2"/>
  <c r="N388" i="2"/>
  <c r="N389" i="2"/>
  <c r="N390" i="2"/>
  <c r="N391" i="2"/>
  <c r="N372" i="2"/>
  <c r="N371" i="2"/>
  <c r="N37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47" i="2"/>
  <c r="N350" i="2"/>
  <c r="N349" i="2"/>
  <c r="N348" i="2"/>
  <c r="O383" i="2"/>
  <c r="O290" i="2"/>
  <c r="O291" i="2"/>
  <c r="O292" i="2"/>
  <c r="O293" i="2"/>
  <c r="O294" i="2"/>
  <c r="O295" i="2"/>
  <c r="O296" i="2"/>
  <c r="O297" i="2"/>
  <c r="O299" i="2"/>
  <c r="O300" i="2"/>
  <c r="O301" i="2"/>
  <c r="O304" i="2"/>
  <c r="O305" i="2"/>
  <c r="O307" i="2"/>
  <c r="O308" i="2"/>
  <c r="O310" i="2"/>
  <c r="O289" i="2"/>
  <c r="O288" i="2"/>
  <c r="O282" i="2"/>
  <c r="H7" i="2" l="1"/>
  <c r="K7" i="2"/>
  <c r="N8" i="2"/>
  <c r="N9" i="2"/>
  <c r="N10" i="2"/>
  <c r="N11" i="2"/>
  <c r="N12" i="2"/>
  <c r="N13" i="2"/>
  <c r="N14" i="2"/>
  <c r="N15" i="2"/>
  <c r="N16" i="2"/>
  <c r="N17" i="2"/>
  <c r="N18" i="2"/>
  <c r="O31" i="2"/>
  <c r="O34" i="2"/>
  <c r="O35" i="2"/>
  <c r="O36" i="2"/>
  <c r="O40" i="2"/>
  <c r="O42" i="2"/>
  <c r="O43" i="2"/>
  <c r="O47" i="2"/>
  <c r="O48" i="2"/>
  <c r="O49" i="2"/>
  <c r="O50" i="2"/>
  <c r="O51" i="2"/>
  <c r="O52" i="2"/>
  <c r="O53" i="2"/>
  <c r="O54" i="2"/>
  <c r="O55" i="2"/>
  <c r="O56" i="2"/>
  <c r="O57" i="2"/>
  <c r="O58" i="2"/>
  <c r="O62" i="2"/>
  <c r="O63" i="2"/>
  <c r="O64" i="2"/>
  <c r="N65" i="2"/>
  <c r="O65" i="2"/>
  <c r="N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O75" i="2"/>
  <c r="N76" i="2"/>
  <c r="O76" i="2"/>
  <c r="N77" i="2"/>
  <c r="O77" i="2"/>
  <c r="N79" i="2"/>
  <c r="N80" i="2"/>
  <c r="O80" i="2"/>
  <c r="O81" i="2"/>
  <c r="O82" i="2"/>
  <c r="N83" i="2"/>
  <c r="O83" i="2"/>
  <c r="N84" i="2"/>
  <c r="O84" i="2"/>
  <c r="O85" i="2"/>
  <c r="O86" i="2"/>
  <c r="O87" i="2"/>
  <c r="N89" i="2"/>
  <c r="O89" i="2"/>
  <c r="N91" i="2"/>
  <c r="O91" i="2"/>
  <c r="O92" i="2"/>
  <c r="N93" i="2"/>
  <c r="N94" i="2"/>
  <c r="O94" i="2"/>
  <c r="N95" i="2"/>
  <c r="O95" i="2"/>
  <c r="N96" i="2"/>
  <c r="O96" i="2"/>
  <c r="N97" i="2"/>
  <c r="O97" i="2"/>
  <c r="N98" i="2"/>
  <c r="N99" i="2"/>
  <c r="N100" i="2"/>
  <c r="O100" i="2"/>
  <c r="N101" i="2"/>
  <c r="O101" i="2"/>
  <c r="N102" i="2"/>
  <c r="O102" i="2"/>
  <c r="O103" i="2"/>
  <c r="O104" i="2"/>
  <c r="O109" i="2"/>
  <c r="O114" i="2"/>
  <c r="N130" i="2"/>
  <c r="N131" i="2"/>
  <c r="N132" i="2"/>
  <c r="N133" i="2"/>
  <c r="N134" i="2"/>
  <c r="N137" i="2"/>
  <c r="N138" i="2"/>
  <c r="N139" i="2"/>
  <c r="N140" i="2"/>
  <c r="O140" i="2"/>
  <c r="N141" i="2"/>
  <c r="O141" i="2"/>
  <c r="N142" i="2"/>
  <c r="O142" i="2"/>
  <c r="N143" i="2"/>
  <c r="O143" i="2"/>
  <c r="N144" i="2"/>
  <c r="O144" i="2"/>
  <c r="O145" i="2"/>
  <c r="O146" i="2"/>
  <c r="N147" i="2"/>
  <c r="O147" i="2"/>
  <c r="N148" i="2"/>
  <c r="O148" i="2"/>
  <c r="N149" i="2"/>
  <c r="O149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O167" i="2"/>
  <c r="O168" i="2"/>
  <c r="O169" i="2"/>
  <c r="O170" i="2"/>
  <c r="O171" i="2"/>
  <c r="N188" i="2"/>
  <c r="O188" i="2"/>
  <c r="N189" i="2"/>
  <c r="O189" i="2"/>
  <c r="N190" i="2"/>
  <c r="O190" i="2"/>
  <c r="N194" i="2"/>
  <c r="O194" i="2"/>
  <c r="N195" i="2"/>
  <c r="O195" i="2"/>
  <c r="N196" i="2"/>
  <c r="O197" i="2"/>
  <c r="O198" i="2"/>
  <c r="N199" i="2"/>
  <c r="O199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9" i="2"/>
  <c r="N254" i="2"/>
  <c r="N255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6" i="2"/>
  <c r="O387" i="2"/>
  <c r="O436" i="2"/>
  <c r="O495" i="2"/>
  <c r="N573" i="2"/>
  <c r="O573" i="2"/>
  <c r="N7" i="2" l="1"/>
  <c r="O7" i="2"/>
  <c r="F12" i="5"/>
  <c r="G12" i="5"/>
  <c r="I82" i="17"/>
  <c r="K82" i="17"/>
  <c r="H82" i="17"/>
  <c r="O22" i="17"/>
  <c r="O23" i="17"/>
  <c r="O24" i="17"/>
  <c r="O25" i="17"/>
  <c r="O27" i="17"/>
  <c r="E41" i="11"/>
  <c r="M33" i="17"/>
  <c r="M53" i="17"/>
  <c r="M54" i="17"/>
  <c r="M55" i="17"/>
  <c r="M56" i="17"/>
  <c r="M57" i="17"/>
  <c r="M58" i="17"/>
  <c r="M59" i="17"/>
  <c r="M60" i="17"/>
  <c r="M61" i="17"/>
  <c r="M62" i="17"/>
  <c r="M64" i="17"/>
  <c r="M65" i="17"/>
  <c r="M66" i="17"/>
  <c r="M67" i="17"/>
  <c r="M68" i="17"/>
  <c r="M69" i="17"/>
  <c r="M73" i="17"/>
  <c r="M74" i="17"/>
  <c r="M75" i="17"/>
  <c r="M76" i="17"/>
  <c r="M77" i="17"/>
  <c r="M78" i="17"/>
  <c r="M79" i="17"/>
  <c r="M80" i="17"/>
  <c r="M81" i="17"/>
  <c r="O159" i="18"/>
  <c r="O31" i="18" l="1"/>
  <c r="M24" i="18"/>
  <c r="O23" i="18"/>
  <c r="M12" i="18"/>
  <c r="O12" i="18"/>
  <c r="I286" i="18" l="1"/>
  <c r="P286" i="18" s="1"/>
  <c r="M58" i="18"/>
  <c r="O58" i="18"/>
  <c r="M71" i="18"/>
  <c r="O75" i="18"/>
  <c r="O76" i="18"/>
  <c r="O44" i="18"/>
  <c r="O45" i="18"/>
  <c r="O46" i="18"/>
  <c r="O47" i="18"/>
  <c r="O48" i="18"/>
  <c r="O49" i="18"/>
  <c r="O52" i="18"/>
  <c r="O54" i="18"/>
  <c r="O55" i="18"/>
  <c r="O56" i="18"/>
  <c r="O57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7" i="18"/>
  <c r="O78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43" i="18"/>
  <c r="G286" i="18"/>
  <c r="M286" i="18" s="1"/>
  <c r="G12" i="17" l="1"/>
  <c r="F18" i="11"/>
  <c r="F11" i="11"/>
  <c r="E11" i="11"/>
  <c r="H131" i="16"/>
  <c r="H95" i="16"/>
  <c r="H96" i="16"/>
  <c r="H98" i="16"/>
  <c r="G93" i="16"/>
  <c r="H80" i="16"/>
  <c r="H81" i="16"/>
  <c r="H50" i="16"/>
  <c r="H51" i="16"/>
  <c r="H52" i="16"/>
  <c r="H53" i="16"/>
  <c r="H54" i="16"/>
  <c r="H55" i="16"/>
  <c r="H56" i="16"/>
  <c r="H57" i="16"/>
  <c r="H41" i="16"/>
  <c r="H42" i="16"/>
  <c r="H43" i="16"/>
  <c r="H44" i="16"/>
  <c r="H36" i="16"/>
  <c r="H37" i="16"/>
  <c r="H22" i="16"/>
  <c r="G37" i="16"/>
  <c r="G38" i="16"/>
  <c r="E94" i="16" l="1"/>
  <c r="E79" i="16"/>
  <c r="E58" i="16" s="1"/>
  <c r="I30" i="8" l="1"/>
  <c r="I21" i="8"/>
  <c r="I18" i="8"/>
  <c r="D94" i="16" l="1"/>
  <c r="D105" i="16"/>
  <c r="D104" i="16" s="1"/>
  <c r="H107" i="16"/>
  <c r="F97" i="16"/>
  <c r="F79" i="16"/>
  <c r="H79" i="16" l="1"/>
  <c r="F58" i="16"/>
  <c r="H58" i="16" s="1"/>
  <c r="H97" i="16"/>
  <c r="F94" i="16"/>
  <c r="H94" i="16" s="1"/>
  <c r="D41" i="11"/>
  <c r="C41" i="11"/>
  <c r="D33" i="11"/>
  <c r="D11" i="11"/>
  <c r="C33" i="11"/>
  <c r="C11" i="11"/>
  <c r="B41" i="11"/>
  <c r="B32" i="11"/>
  <c r="B11" i="11"/>
  <c r="D33" i="16"/>
  <c r="D26" i="16"/>
  <c r="D30" i="16"/>
  <c r="D39" i="16"/>
  <c r="D45" i="16"/>
  <c r="E45" i="16"/>
  <c r="F13" i="16" l="1"/>
  <c r="C120" i="16"/>
  <c r="C112" i="16"/>
  <c r="C109" i="16"/>
  <c r="C104" i="16"/>
  <c r="C102" i="16"/>
  <c r="C94" i="16"/>
  <c r="C90" i="16"/>
  <c r="C89" i="16"/>
  <c r="C82" i="16"/>
  <c r="C69" i="16"/>
  <c r="C63" i="16"/>
  <c r="C58" i="16" s="1"/>
  <c r="C48" i="16" s="1"/>
  <c r="C49" i="16"/>
  <c r="C45" i="16"/>
  <c r="C39" i="16"/>
  <c r="C36" i="16"/>
  <c r="G36" i="16" s="1"/>
  <c r="C30" i="16"/>
  <c r="C26" i="16"/>
  <c r="C13" i="16"/>
  <c r="C108" i="16" l="1"/>
  <c r="C128" i="16" s="1"/>
  <c r="C33" i="16"/>
  <c r="C12" i="16" s="1"/>
  <c r="C127" i="16" s="1"/>
  <c r="C130" i="16" l="1"/>
  <c r="C132" i="16" s="1"/>
  <c r="F18" i="8"/>
  <c r="F15" i="8"/>
  <c r="F21" i="8" s="1"/>
  <c r="G13" i="11" l="1"/>
  <c r="G15" i="11"/>
  <c r="G17" i="11"/>
  <c r="G18" i="11"/>
  <c r="G19" i="11"/>
  <c r="G21" i="11"/>
  <c r="G23" i="11"/>
  <c r="G24" i="11"/>
  <c r="G30" i="11"/>
  <c r="F15" i="11"/>
  <c r="F17" i="11"/>
  <c r="F23" i="11"/>
  <c r="F24" i="11"/>
  <c r="F30" i="11"/>
  <c r="G13" i="5" l="1"/>
  <c r="G14" i="5"/>
  <c r="F14" i="5"/>
  <c r="F13" i="5"/>
  <c r="O20" i="18" l="1"/>
  <c r="O234" i="18" l="1"/>
  <c r="O154" i="18"/>
  <c r="O10" i="17" l="1"/>
  <c r="F43" i="11" l="1"/>
  <c r="E102" i="16" l="1"/>
  <c r="F102" i="16"/>
  <c r="D102" i="16"/>
  <c r="E89" i="16"/>
  <c r="F89" i="16"/>
  <c r="D89" i="16"/>
  <c r="D58" i="16" l="1"/>
  <c r="O285" i="18"/>
  <c r="O282" i="18"/>
  <c r="O283" i="18"/>
  <c r="O284" i="18"/>
  <c r="O281" i="18"/>
  <c r="O260" i="18"/>
  <c r="O269" i="18"/>
  <c r="O261" i="18"/>
  <c r="O262" i="18"/>
  <c r="O263" i="18"/>
  <c r="O264" i="18"/>
  <c r="O265" i="18"/>
  <c r="O266" i="18"/>
  <c r="O267" i="18"/>
  <c r="O268" i="18"/>
  <c r="O230" i="18"/>
  <c r="O223" i="18"/>
  <c r="O212" i="18"/>
  <c r="O213" i="18"/>
  <c r="O214" i="18"/>
  <c r="O215" i="18"/>
  <c r="O218" i="18"/>
  <c r="O219" i="18"/>
  <c r="O220" i="18"/>
  <c r="O221" i="18"/>
  <c r="O222" i="18"/>
  <c r="O211" i="18"/>
  <c r="O190" i="18"/>
  <c r="O188" i="18"/>
  <c r="O189" i="18"/>
  <c r="O176" i="18"/>
  <c r="O177" i="18"/>
  <c r="O179" i="18"/>
  <c r="O182" i="18"/>
  <c r="O183" i="18"/>
  <c r="O175" i="18"/>
  <c r="O169" i="18"/>
  <c r="O170" i="18"/>
  <c r="O171" i="18"/>
  <c r="O167" i="18"/>
  <c r="O168" i="18"/>
  <c r="O166" i="18"/>
  <c r="O165" i="18"/>
  <c r="O160" i="18"/>
  <c r="O161" i="18"/>
  <c r="O162" i="18"/>
  <c r="O163" i="18"/>
  <c r="O164" i="18"/>
  <c r="O158" i="18"/>
  <c r="O157" i="18"/>
  <c r="O155" i="18"/>
  <c r="O156" i="18"/>
  <c r="O143" i="18"/>
  <c r="O142" i="18"/>
  <c r="O134" i="18"/>
  <c r="O135" i="18"/>
  <c r="O136" i="18"/>
  <c r="O127" i="18"/>
  <c r="O128" i="18"/>
  <c r="O129" i="18"/>
  <c r="O130" i="18"/>
  <c r="O133" i="18"/>
  <c r="O126" i="18"/>
  <c r="O124" i="18"/>
  <c r="O121" i="18"/>
  <c r="O122" i="18"/>
  <c r="O118" i="18"/>
  <c r="O119" i="18"/>
  <c r="O120" i="18"/>
  <c r="O114" i="18"/>
  <c r="O115" i="18"/>
  <c r="O116" i="18"/>
  <c r="O117" i="18"/>
  <c r="O113" i="18"/>
  <c r="O108" i="18"/>
  <c r="O109" i="18"/>
  <c r="O112" i="18"/>
  <c r="O107" i="18"/>
  <c r="O98" i="18"/>
  <c r="O99" i="18"/>
  <c r="O100" i="18"/>
  <c r="O101" i="18"/>
  <c r="O102" i="18"/>
  <c r="O103" i="18"/>
  <c r="O104" i="18"/>
  <c r="O105" i="18"/>
  <c r="O106" i="18"/>
  <c r="O97" i="18"/>
  <c r="O41" i="18"/>
  <c r="O42" i="18"/>
  <c r="O40" i="18"/>
  <c r="O32" i="18"/>
  <c r="O33" i="18"/>
  <c r="O34" i="18"/>
  <c r="O35" i="18"/>
  <c r="O37" i="18"/>
  <c r="O38" i="18"/>
  <c r="O39" i="18"/>
  <c r="O30" i="18"/>
  <c r="O13" i="18"/>
  <c r="O14" i="18"/>
  <c r="O15" i="18"/>
  <c r="O16" i="18"/>
  <c r="O17" i="18"/>
  <c r="O18" i="18"/>
  <c r="O24" i="18"/>
  <c r="O25" i="18"/>
  <c r="O26" i="18"/>
  <c r="O27" i="18"/>
  <c r="O28" i="18"/>
  <c r="O29" i="18"/>
  <c r="O11" i="18"/>
  <c r="M261" i="18"/>
  <c r="M262" i="18"/>
  <c r="M263" i="18"/>
  <c r="M264" i="18"/>
  <c r="M267" i="18"/>
  <c r="M268" i="18"/>
  <c r="M269" i="18"/>
  <c r="M260" i="18"/>
  <c r="M212" i="18"/>
  <c r="M213" i="18"/>
  <c r="M214" i="18"/>
  <c r="M215" i="18"/>
  <c r="M218" i="18"/>
  <c r="M219" i="18"/>
  <c r="M220" i="18"/>
  <c r="M221" i="18"/>
  <c r="M222" i="18"/>
  <c r="M223" i="18"/>
  <c r="M211" i="18"/>
  <c r="M159" i="18"/>
  <c r="M160" i="18"/>
  <c r="M161" i="18"/>
  <c r="M162" i="18"/>
  <c r="M163" i="18"/>
  <c r="M164" i="18"/>
  <c r="M165" i="18"/>
  <c r="M166" i="18"/>
  <c r="M167" i="18"/>
  <c r="M175" i="18"/>
  <c r="M176" i="18"/>
  <c r="M158" i="18"/>
  <c r="M127" i="18"/>
  <c r="M128" i="18"/>
  <c r="M129" i="18"/>
  <c r="M130" i="18"/>
  <c r="M131" i="18"/>
  <c r="M132" i="18"/>
  <c r="M133" i="18"/>
  <c r="M134" i="18"/>
  <c r="M135" i="18"/>
  <c r="M126" i="18"/>
  <c r="M122" i="18"/>
  <c r="M124" i="18"/>
  <c r="M112" i="18"/>
  <c r="M115" i="18"/>
  <c r="M116" i="18"/>
  <c r="M121" i="18"/>
  <c r="M98" i="18"/>
  <c r="M99" i="18"/>
  <c r="M100" i="18"/>
  <c r="M101" i="18"/>
  <c r="M102" i="18"/>
  <c r="M103" i="18"/>
  <c r="M104" i="18"/>
  <c r="M105" i="18"/>
  <c r="M106" i="18"/>
  <c r="M108" i="18"/>
  <c r="M109" i="18"/>
  <c r="M111" i="18"/>
  <c r="M97" i="18"/>
  <c r="M87" i="18"/>
  <c r="M84" i="18"/>
  <c r="M78" i="18"/>
  <c r="M82" i="18"/>
  <c r="M83" i="18"/>
  <c r="M60" i="18"/>
  <c r="M61" i="18"/>
  <c r="M62" i="18"/>
  <c r="M63" i="18"/>
  <c r="M64" i="18"/>
  <c r="M65" i="18"/>
  <c r="M66" i="18"/>
  <c r="M67" i="18"/>
  <c r="M68" i="18"/>
  <c r="M69" i="18"/>
  <c r="M52" i="18"/>
  <c r="M55" i="18"/>
  <c r="M56" i="18"/>
  <c r="M57" i="18"/>
  <c r="M43" i="18"/>
  <c r="M44" i="18"/>
  <c r="M45" i="18"/>
  <c r="M46" i="18"/>
  <c r="M47" i="18"/>
  <c r="M48" i="18"/>
  <c r="M49" i="18"/>
  <c r="M40" i="18"/>
  <c r="M41" i="18"/>
  <c r="M42" i="18"/>
  <c r="M31" i="18"/>
  <c r="M32" i="18"/>
  <c r="M33" i="18"/>
  <c r="M34" i="18"/>
  <c r="M35" i="18"/>
  <c r="M37" i="18"/>
  <c r="M38" i="18"/>
  <c r="M39" i="18"/>
  <c r="M30" i="18"/>
  <c r="M13" i="18"/>
  <c r="M14" i="18"/>
  <c r="M15" i="18"/>
  <c r="M16" i="18"/>
  <c r="M17" i="18"/>
  <c r="M18" i="18"/>
  <c r="M26" i="18"/>
  <c r="M11" i="18"/>
  <c r="O78" i="17"/>
  <c r="O79" i="17"/>
  <c r="O80" i="17"/>
  <c r="O81" i="17"/>
  <c r="O77" i="17"/>
  <c r="O65" i="17"/>
  <c r="O66" i="17"/>
  <c r="O67" i="17"/>
  <c r="O68" i="17"/>
  <c r="O64" i="17"/>
  <c r="O61" i="17"/>
  <c r="O59" i="17"/>
  <c r="O60" i="17"/>
  <c r="O63" i="17"/>
  <c r="O58" i="17"/>
  <c r="O50" i="17"/>
  <c r="O51" i="17"/>
  <c r="O52" i="17"/>
  <c r="O48" i="17"/>
  <c r="O44" i="17"/>
  <c r="O45" i="17"/>
  <c r="O46" i="17"/>
  <c r="O47" i="17"/>
  <c r="O43" i="17"/>
  <c r="O39" i="17"/>
  <c r="O38" i="17"/>
  <c r="O41" i="17"/>
  <c r="O42" i="17"/>
  <c r="O31" i="17"/>
  <c r="O18" i="17"/>
  <c r="O28" i="17"/>
  <c r="O29" i="17"/>
  <c r="O9" i="17"/>
  <c r="O13" i="17"/>
  <c r="M9" i="17"/>
  <c r="G17" i="16"/>
  <c r="G16" i="16"/>
  <c r="G131" i="16" l="1"/>
  <c r="H126" i="16"/>
  <c r="H125" i="16"/>
  <c r="H124" i="16"/>
  <c r="H123" i="16"/>
  <c r="H122" i="16"/>
  <c r="H121" i="16"/>
  <c r="F120" i="16"/>
  <c r="E120" i="16"/>
  <c r="D120" i="16"/>
  <c r="H119" i="16"/>
  <c r="H117" i="16"/>
  <c r="G117" i="16"/>
  <c r="H116" i="16"/>
  <c r="H115" i="16"/>
  <c r="H114" i="16"/>
  <c r="G114" i="16"/>
  <c r="G113" i="16"/>
  <c r="E112" i="16"/>
  <c r="D112" i="16"/>
  <c r="F109" i="16"/>
  <c r="E109" i="16"/>
  <c r="D109" i="16"/>
  <c r="H106" i="16"/>
  <c r="H105" i="16"/>
  <c r="F104" i="16"/>
  <c r="E104" i="16"/>
  <c r="H103" i="16"/>
  <c r="H93" i="16"/>
  <c r="H92" i="16"/>
  <c r="H91" i="16"/>
  <c r="G91" i="16"/>
  <c r="H88" i="16"/>
  <c r="G88" i="16"/>
  <c r="H87" i="16"/>
  <c r="G87" i="16"/>
  <c r="H86" i="16"/>
  <c r="G86" i="16"/>
  <c r="H85" i="16"/>
  <c r="G85" i="16"/>
  <c r="H84" i="16"/>
  <c r="G84" i="16"/>
  <c r="H83" i="16"/>
  <c r="G83" i="16"/>
  <c r="H78" i="16"/>
  <c r="G78" i="16"/>
  <c r="H77" i="16"/>
  <c r="G77" i="16"/>
  <c r="H76" i="16"/>
  <c r="G76" i="16"/>
  <c r="H75" i="16"/>
  <c r="G75" i="16"/>
  <c r="H74" i="16"/>
  <c r="G74" i="16"/>
  <c r="H73" i="16"/>
  <c r="G73" i="16"/>
  <c r="H72" i="16"/>
  <c r="G72" i="16"/>
  <c r="H71" i="16"/>
  <c r="G71" i="16"/>
  <c r="H70" i="16"/>
  <c r="G70" i="16"/>
  <c r="H68" i="16"/>
  <c r="G68" i="16"/>
  <c r="H67" i="16"/>
  <c r="G67" i="16"/>
  <c r="H66" i="16"/>
  <c r="G66" i="16"/>
  <c r="H65" i="16"/>
  <c r="G65" i="16"/>
  <c r="H64" i="16"/>
  <c r="G64" i="16"/>
  <c r="H62" i="16"/>
  <c r="G62" i="16"/>
  <c r="H61" i="16"/>
  <c r="G61" i="16"/>
  <c r="H60" i="16"/>
  <c r="G60" i="16"/>
  <c r="G57" i="16"/>
  <c r="G56" i="16"/>
  <c r="G55" i="16"/>
  <c r="G54" i="16"/>
  <c r="G53" i="16"/>
  <c r="G52" i="16"/>
  <c r="G51" i="16"/>
  <c r="E49" i="16"/>
  <c r="D49" i="16"/>
  <c r="D48" i="16" s="1"/>
  <c r="H47" i="16"/>
  <c r="G47" i="16"/>
  <c r="H46" i="16"/>
  <c r="G46" i="16"/>
  <c r="F45" i="16"/>
  <c r="H45" i="16" s="1"/>
  <c r="G44" i="16"/>
  <c r="G43" i="16"/>
  <c r="H40" i="16"/>
  <c r="F39" i="16"/>
  <c r="H35" i="16"/>
  <c r="G35" i="16"/>
  <c r="H34" i="16"/>
  <c r="G34" i="16"/>
  <c r="F33" i="16"/>
  <c r="E33" i="16"/>
  <c r="H32" i="16"/>
  <c r="G32" i="16"/>
  <c r="H31" i="16"/>
  <c r="G31" i="16"/>
  <c r="F30" i="16"/>
  <c r="E30" i="16"/>
  <c r="H29" i="16"/>
  <c r="H28" i="16"/>
  <c r="E26" i="16"/>
  <c r="H21" i="16"/>
  <c r="G21" i="16"/>
  <c r="G20" i="16"/>
  <c r="H20" i="16"/>
  <c r="H19" i="16"/>
  <c r="G19" i="16"/>
  <c r="H18" i="16"/>
  <c r="G18" i="16"/>
  <c r="H17" i="16"/>
  <c r="H16" i="16"/>
  <c r="D13" i="16"/>
  <c r="H30" i="16" l="1"/>
  <c r="G11" i="11"/>
  <c r="E108" i="16"/>
  <c r="G13" i="16"/>
  <c r="H102" i="16"/>
  <c r="G33" i="16"/>
  <c r="D12" i="16"/>
  <c r="D127" i="16" s="1"/>
  <c r="G30" i="16"/>
  <c r="H120" i="16"/>
  <c r="G41" i="11"/>
  <c r="H33" i="16"/>
  <c r="H104" i="16"/>
  <c r="G69" i="16"/>
  <c r="G63" i="16"/>
  <c r="E13" i="16"/>
  <c r="H13" i="16" s="1"/>
  <c r="G39" i="16"/>
  <c r="G90" i="16"/>
  <c r="E39" i="16"/>
  <c r="H39" i="16" s="1"/>
  <c r="H27" i="16"/>
  <c r="G45" i="16"/>
  <c r="H63" i="16"/>
  <c r="H82" i="16"/>
  <c r="H113" i="16"/>
  <c r="H118" i="16"/>
  <c r="H69" i="16"/>
  <c r="E48" i="16"/>
  <c r="F112" i="16"/>
  <c r="H112" i="16" s="1"/>
  <c r="G89" i="16"/>
  <c r="H89" i="16"/>
  <c r="D108" i="16"/>
  <c r="D128" i="16" s="1"/>
  <c r="F26" i="16"/>
  <c r="F12" i="16" s="1"/>
  <c r="G50" i="16"/>
  <c r="G59" i="16"/>
  <c r="H90" i="16"/>
  <c r="F49" i="16"/>
  <c r="H59" i="16"/>
  <c r="G82" i="16"/>
  <c r="F108" i="16" l="1"/>
  <c r="G108" i="16" s="1"/>
  <c r="D129" i="16"/>
  <c r="G58" i="16"/>
  <c r="G12" i="16"/>
  <c r="G112" i="16"/>
  <c r="E12" i="16"/>
  <c r="E127" i="16" s="1"/>
  <c r="E128" i="16"/>
  <c r="G49" i="16"/>
  <c r="H49" i="16"/>
  <c r="F48" i="16"/>
  <c r="F127" i="16"/>
  <c r="H26" i="16"/>
  <c r="E129" i="16" l="1"/>
  <c r="H108" i="16"/>
  <c r="H12" i="16"/>
  <c r="H48" i="16"/>
  <c r="G48" i="16"/>
  <c r="F128" i="16"/>
  <c r="F129" i="16" s="1"/>
  <c r="G127" i="16"/>
  <c r="H127" i="16"/>
  <c r="F41" i="11"/>
  <c r="H129" i="16" l="1"/>
  <c r="F132" i="16"/>
  <c r="H128" i="16"/>
  <c r="G128" i="16"/>
  <c r="G132" i="16" l="1"/>
</calcChain>
</file>

<file path=xl/sharedStrings.xml><?xml version="1.0" encoding="utf-8"?>
<sst xmlns="http://schemas.openxmlformats.org/spreadsheetml/2006/main" count="1482" uniqueCount="432">
  <si>
    <t>PRIHODI UKUPNO</t>
  </si>
  <si>
    <t>RASHODI UKUPNO</t>
  </si>
  <si>
    <t>RAZLIKA - VIŠAK / MANJAK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</si>
  <si>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</si>
  <si>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</si>
  <si>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</si>
  <si>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</si>
  <si>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</si>
  <si>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</si>
  <si>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</si>
  <si>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</si>
  <si>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</si>
  <si>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07  Zdravstvo</t>
  </si>
  <si>
    <t>074 Službe javnog zdravstva</t>
  </si>
  <si>
    <t>ZAVOD ZA JAVNO ZDRAVSTVO ZADAR</t>
  </si>
  <si>
    <t>UKUPNO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</si>
  <si>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</si>
  <si>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</si>
  <si>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</si>
  <si>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</si>
  <si>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</si>
  <si>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</si>
  <si>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</si>
  <si>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IZVORIMA FINANCIRANJA</t>
  </si>
  <si>
    <t>Brojčana oznaka i naziv</t>
  </si>
  <si>
    <t>1 Opći prihodi i primici</t>
  </si>
  <si>
    <t xml:space="preserve">  11 Opći prihodi i primici</t>
  </si>
  <si>
    <t>5 Pomoći</t>
  </si>
  <si>
    <t>RASHODI POSLOVANJA PREMA IZVORIMA FINANCIRANJA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</si>
  <si>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</si>
  <si>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</si>
  <si>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</si>
  <si>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</si>
  <si>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</si>
  <si>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</si>
  <si>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3. Vlastiti prihodi</t>
  </si>
  <si>
    <t>31 Vlastiti prihodi</t>
  </si>
  <si>
    <t>4. Prihodi za posebne namjene</t>
  </si>
  <si>
    <t>41. Prihodi za posebne nemjene</t>
  </si>
  <si>
    <t>45. Opći prihodi i primici</t>
  </si>
  <si>
    <t>51. Pomoći-Državni proračun</t>
  </si>
  <si>
    <t>53. Pomoći - Grad, HZJZ</t>
  </si>
  <si>
    <t>54. Pomoći iz inozemstva</t>
  </si>
  <si>
    <t>57. Pomoći - HZZ</t>
  </si>
  <si>
    <t>6. Kapitalne donacije</t>
  </si>
  <si>
    <t>62. Kapitalne donacije</t>
  </si>
  <si>
    <t>4.  Prihodi za posebne namjene</t>
  </si>
  <si>
    <t>41. Prihodi za posebne namjene</t>
  </si>
  <si>
    <t>420410 Višak prihoda</t>
  </si>
  <si>
    <t>45 Opći prihodi i primici</t>
  </si>
  <si>
    <t>5. Pomoći</t>
  </si>
  <si>
    <t>51 Pomoći - Državni proračun</t>
  </si>
  <si>
    <t>53 Pomoći - Grad, HZJZ</t>
  </si>
  <si>
    <t>54 Pomoći iz inozemstva</t>
  </si>
  <si>
    <t>57 Pomoći - HZZ</t>
  </si>
  <si>
    <t>6. Donacije</t>
  </si>
  <si>
    <t>62 Kapitalne donacije</t>
  </si>
  <si>
    <t>9 Višak/manjak prihoda</t>
  </si>
  <si>
    <t>Rezultat</t>
  </si>
  <si>
    <t>(interna oznaka izvora 72)Prihodi s naknada naslova osiguranja</t>
  </si>
  <si>
    <t>INDEKS</t>
  </si>
  <si>
    <t>INDEKS**</t>
  </si>
  <si>
    <t>6=5/2*100</t>
  </si>
  <si>
    <t>7=5/4*100</t>
  </si>
  <si>
    <t>SAŽETAK  RAČUNA PRIHODA I RASHODA I  RAČUNA FINANCIRANJA  može sadržavati i dodatne podatke.</t>
  </si>
  <si>
    <t>RAZLIKA PRIMITAKA I IZDATAKA</t>
  </si>
  <si>
    <t>PRENESENI VIŠAK/MANJAK IZ PRETHODNE GODINE</t>
  </si>
  <si>
    <t>PRIJENOS  VIŠKA/MANJKA U SLJEDEĆE RAZDOBLJE</t>
  </si>
  <si>
    <t>Napomena:  Iznosi u stupcu "IZVRŠENJE 2022." preračunavaju se iz kuna u eure prema fiksnom tečaju konverzije (1 EUR=7,53450 kuna) i po pravilima za preračunavanje i zaokruživanje.</t>
  </si>
  <si>
    <t>…</t>
  </si>
  <si>
    <t>….</t>
  </si>
  <si>
    <t>Red. br.</t>
  </si>
  <si>
    <t>Naziv konta</t>
  </si>
  <si>
    <t>1.</t>
  </si>
  <si>
    <t>6   PRIHODI POSLOVANJA</t>
  </si>
  <si>
    <t>2.</t>
  </si>
  <si>
    <t>63 POMOĆI IZ INOZEMSTVA I OD SUBJEKATA UNUTAR OPĆEG PRORAČUNA</t>
  </si>
  <si>
    <t>3.</t>
  </si>
  <si>
    <t>631 POMOĆI OD INOZEMNIH VLADA</t>
  </si>
  <si>
    <t>4.</t>
  </si>
  <si>
    <t>6311 TEKUĆE POMOĆI OD INOZEMNIH VLADA</t>
  </si>
  <si>
    <t>5.</t>
  </si>
  <si>
    <t>634 POMOĆI OD IZVANPRORAČUNSKIH KORISNIKA</t>
  </si>
  <si>
    <t>6.</t>
  </si>
  <si>
    <t>6341 TEKUĆE POMOĆI OD IZVANPRORAČUNSKIH KORISNIKA</t>
  </si>
  <si>
    <t>7.</t>
  </si>
  <si>
    <t>636 POMOĆI PRORAČ. KORISNI. IZ PRORAČUNA KOJI IM NIJE NADLEŽAN</t>
  </si>
  <si>
    <t>8.</t>
  </si>
  <si>
    <t>6361 TEKUĆE POMOĆI PRORAČ. KORISNI. IZ PRORAČ. KOJI IM NIJE NADLEŽAN</t>
  </si>
  <si>
    <t>9.</t>
  </si>
  <si>
    <t>638 POMOĆI TEMELJEM PRIJENOSA EU SREDSTAVA</t>
  </si>
  <si>
    <t>10.</t>
  </si>
  <si>
    <t>6381 TEKUĆE POMOĆI TEMELJEM PRIJENOSA EU SREDSTAVA</t>
  </si>
  <si>
    <t>11.</t>
  </si>
  <si>
    <t>6382 KAPITALNE POMOĆI TEMELJEM PRIJENOSA EU SREDSTAVA</t>
  </si>
  <si>
    <t>12.</t>
  </si>
  <si>
    <t>639 PRIJENOSI IZMEĐU PRORAČUNSKIH KORISNIKA ISTOG PRORAČUNA</t>
  </si>
  <si>
    <t>14.</t>
  </si>
  <si>
    <t>6393 TEKUĆI PRIJENOSI IZMEĐU PRORAČUNSKIH KORISNIKA ISTOG PRORAČUNA TEMELJEM PRIJENOSA EU SREDSTAVA</t>
  </si>
  <si>
    <t>15.</t>
  </si>
  <si>
    <t>6394 KAPITALNI PRIJENOSI IZMEĐU PRORAČUNSKIH KORISNIKA ISTOG PRORAČUNA TEMELJEM PRIJENOSA EU SREDSTAVA</t>
  </si>
  <si>
    <t>16.</t>
  </si>
  <si>
    <t>64 PRIHODI OD IMOVINE</t>
  </si>
  <si>
    <t>17.</t>
  </si>
  <si>
    <t>641 PRIHODI OD FINANCIJSKE IMOVINE</t>
  </si>
  <si>
    <t>18.</t>
  </si>
  <si>
    <t>6413 KAMATE NA OROČENA SREDSTVA I DEPOZITE PO VIĐENJU</t>
  </si>
  <si>
    <t>19.</t>
  </si>
  <si>
    <t>6414 PRIHODI OD ZATEZNIH KAMATA</t>
  </si>
  <si>
    <t>65 PRIHODI OD UPRAVNIH I ADMINISTRATIVNIH PRISTOJBI I PO POSEBNIM PROPISIMA</t>
  </si>
  <si>
    <t>21.</t>
  </si>
  <si>
    <t>652 PRIHODI PO POSEBNIM PROPISIMA</t>
  </si>
  <si>
    <t>22.</t>
  </si>
  <si>
    <t>6526 OSTALI NESPOMENUTI PRIHODI</t>
  </si>
  <si>
    <t>23.</t>
  </si>
  <si>
    <t>66 PRIHODI OD PRODAJE PROIZVODA I ROBE TE PRUŽENIH USLUGA I PRIHODI OD DONACIJA</t>
  </si>
  <si>
    <t>24.</t>
  </si>
  <si>
    <t>661 PRIHODI OD PRODAJE PROIZVODA I ROBE TE PRUŽENIH USLUGA</t>
  </si>
  <si>
    <t>25.</t>
  </si>
  <si>
    <t>6615 PRIHODI OD PRUŽENIH USLUGA</t>
  </si>
  <si>
    <t>26.</t>
  </si>
  <si>
    <t xml:space="preserve">663 DONACIJE OD PRAVNIH I FIZIČKIH OSOBA IZVAN OPĆEG PRORAČUNA </t>
  </si>
  <si>
    <t>27.</t>
  </si>
  <si>
    <t>6632 KAPITALNE DONACIJE</t>
  </si>
  <si>
    <t>28.</t>
  </si>
  <si>
    <t>67 PRIHODI IZ NADLEŽNOG PRORAČUNA I OD HZZO-a TEMELJEM UGOVORNIH OBVEZA</t>
  </si>
  <si>
    <t>29.</t>
  </si>
  <si>
    <t>671 PRIHODI IZ NADLEŽNOG PRORAČUNA ZA FINANCIRANJE REDOVNE DJELATNOST PRORAČUNSKIH NIKA</t>
  </si>
  <si>
    <t>30.</t>
  </si>
  <si>
    <t>6711 PRIHODI IZ NADLEŽNOG PRORAČUNA ZA FINANCIRANJE RASHODA POSLOVANJA</t>
  </si>
  <si>
    <t>31.</t>
  </si>
  <si>
    <t>6712 PRIHODI IZ NADLEŽNOG PRORAČUNA ZA FINANCIRANJE RASHODA ZA NABAVU NEFINANCIJSKE IMOVINE</t>
  </si>
  <si>
    <t>32.</t>
  </si>
  <si>
    <t>673 PRIHODI OD HZZO-a NA TEMELJU UGOVORNIH OBVEZA</t>
  </si>
  <si>
    <t>33.</t>
  </si>
  <si>
    <t>6731 PRIHODI OD HZZO-a NA TEMELJU UGOVORNIH OBVEZA</t>
  </si>
  <si>
    <t>34.</t>
  </si>
  <si>
    <t>68 KAZNE, UPRAVNE MJERE I OSTALI PRIHODI</t>
  </si>
  <si>
    <t>35.</t>
  </si>
  <si>
    <t>683 OSTALI PRIHODI</t>
  </si>
  <si>
    <t>36.</t>
  </si>
  <si>
    <t>6831 OSTALI PRIHODI</t>
  </si>
  <si>
    <t>37.</t>
  </si>
  <si>
    <t>3    RASHODI POSLOVANJA</t>
  </si>
  <si>
    <t>38.</t>
  </si>
  <si>
    <t>31 RASHODI ZA ZAPOSLENE</t>
  </si>
  <si>
    <t>39.</t>
  </si>
  <si>
    <t>311 PLAĆE (BRUTO)</t>
  </si>
  <si>
    <t>40.</t>
  </si>
  <si>
    <t>3111 PLAĆE ZA REDOVAN RAD</t>
  </si>
  <si>
    <t>41.</t>
  </si>
  <si>
    <t>3113 PLAĆE ZA PREKOVREMENI RAD</t>
  </si>
  <si>
    <t>42.</t>
  </si>
  <si>
    <t>3114 PLAĆE ZA POSEBNE UVJETE RADA</t>
  </si>
  <si>
    <t>43.</t>
  </si>
  <si>
    <t>312 OSTALI RASHODI ZA ZAPOSLENE</t>
  </si>
  <si>
    <t>44.</t>
  </si>
  <si>
    <t>3121 OSTALI RASHODI ZA ZAPOSLENE</t>
  </si>
  <si>
    <t>45.</t>
  </si>
  <si>
    <t>313 DOPRINOSI NA PLAĆE</t>
  </si>
  <si>
    <t>46.</t>
  </si>
  <si>
    <t>3132 DOPRINOSI ZA OBVEZNO ZDRAVSTVENO OSIGURANJE</t>
  </si>
  <si>
    <t>47.</t>
  </si>
  <si>
    <t>48.</t>
  </si>
  <si>
    <t>32 MATERIJALNI RASHODI</t>
  </si>
  <si>
    <t>49.</t>
  </si>
  <si>
    <t>321 NAKNADE TROŠKOVA ZAPOSLENIMA</t>
  </si>
  <si>
    <t>50.</t>
  </si>
  <si>
    <t>3211 SLUŽBENA PUTOVANJA</t>
  </si>
  <si>
    <t>51.</t>
  </si>
  <si>
    <t>3212 NAKNADE ZA PRIJEVOZ, ZA RAD NA TERENU I ODVOJENI ŽIVOT</t>
  </si>
  <si>
    <t>52.</t>
  </si>
  <si>
    <t>3213 STRUČNO USAVRŠAVANJE ZAPOSLENIKA</t>
  </si>
  <si>
    <t>53.</t>
  </si>
  <si>
    <t>322 RASHODI ZA MATERIJAL I ENERGIJU</t>
  </si>
  <si>
    <t>54.</t>
  </si>
  <si>
    <t>3221 UREDSKI MATERIJAL I OSTALI MATERIJALNI RASHODI</t>
  </si>
  <si>
    <t>55.</t>
  </si>
  <si>
    <t>3222 MATERIJAL I SIROVINE</t>
  </si>
  <si>
    <t>56.</t>
  </si>
  <si>
    <t>3223 ENERGIJA</t>
  </si>
  <si>
    <t>57.</t>
  </si>
  <si>
    <t>3225 SITNI INVENTAR I AUTO-GUME</t>
  </si>
  <si>
    <t>58.</t>
  </si>
  <si>
    <t>3227 SLUŽBENA, RADNAI ZAŠTITNA ODJEĆA I OBUĆA</t>
  </si>
  <si>
    <t>59.</t>
  </si>
  <si>
    <t>323 RASHODI ZA USLUGE</t>
  </si>
  <si>
    <t>60.</t>
  </si>
  <si>
    <t>3231 USLUGE TELEFONA, POŠTE I PRIJEVOZA</t>
  </si>
  <si>
    <t>61.</t>
  </si>
  <si>
    <t>3232 USLUGE TEKUĆEG I INVESTICIJSKOG ODRŽAVANJA</t>
  </si>
  <si>
    <t>62.</t>
  </si>
  <si>
    <t>3233 USLUGE PROMIDŽBE I INFORMIRANJA</t>
  </si>
  <si>
    <t>63.</t>
  </si>
  <si>
    <t>3234 KOMUNALNE USLUGE</t>
  </si>
  <si>
    <t>64.</t>
  </si>
  <si>
    <t>3235 ZAKUPNINE I NAJAMNINE</t>
  </si>
  <si>
    <t>65.</t>
  </si>
  <si>
    <t>3236 ZDRAVSTVENE I VETERINARSKE USLUGE</t>
  </si>
  <si>
    <t>66.</t>
  </si>
  <si>
    <t>3237 INTELEKTUALNE I OSOBNE USLUGE</t>
  </si>
  <si>
    <t>67.</t>
  </si>
  <si>
    <t>3238 RAČUNALNE USLUGE</t>
  </si>
  <si>
    <t>68.</t>
  </si>
  <si>
    <t>3239 OSTALE USLUGE</t>
  </si>
  <si>
    <t>69.</t>
  </si>
  <si>
    <t>329 OSTALI NESPOMENUTI RASHODI POSLOVANJA</t>
  </si>
  <si>
    <t>70.</t>
  </si>
  <si>
    <t>3291 NAKNADE ČLANOVIMA PREDSTAVNIČKIH I IZVRŠNIH TIJELA</t>
  </si>
  <si>
    <t>71.</t>
  </si>
  <si>
    <t>3292 PREMIJE OSIGURANJA</t>
  </si>
  <si>
    <t>72.</t>
  </si>
  <si>
    <t>3293 REPREZENTACIJA</t>
  </si>
  <si>
    <t>73.</t>
  </si>
  <si>
    <t>3294 ČLANARINE</t>
  </si>
  <si>
    <t>74.</t>
  </si>
  <si>
    <t>3295 PRISTOJBE I NAKNADE</t>
  </si>
  <si>
    <t>75.</t>
  </si>
  <si>
    <t>76.</t>
  </si>
  <si>
    <t>3299 OSTALI NESPOMENUTI RASHODI POSLOVANJA</t>
  </si>
  <si>
    <t>77.</t>
  </si>
  <si>
    <t>34 FINANCIJSKI RASHODI</t>
  </si>
  <si>
    <t>78.</t>
  </si>
  <si>
    <t>343 OSTALI FINANCIJSKI RASHODI</t>
  </si>
  <si>
    <t>79.</t>
  </si>
  <si>
    <t>3431 BANKARSKE USLUGE I USLUGE PLATNOG PROMETA</t>
  </si>
  <si>
    <t>80.</t>
  </si>
  <si>
    <t>3432 NEGATIVNE TEČAJNE RAZLIKE I RAZLIKE ZBOG PRIMJENE VALUTNE KLAUZULE</t>
  </si>
  <si>
    <t>81.</t>
  </si>
  <si>
    <t>3433 ZATEZNE KAMATE</t>
  </si>
  <si>
    <t>82.</t>
  </si>
  <si>
    <t>36 POMOĆI DANE U INOZEMSTVO I UNUTAR OPĆEG PRORAČUNA</t>
  </si>
  <si>
    <t>83.</t>
  </si>
  <si>
    <t>3611 TEKUĆE POMOĆI INOZEMNIM VLADAMA</t>
  </si>
  <si>
    <t>84.</t>
  </si>
  <si>
    <t>3612 KAPITALNE POMOĆI INOZEMNIM VLADAMA</t>
  </si>
  <si>
    <t>85.</t>
  </si>
  <si>
    <t>369 PRIJENOSI IZMEĐU PRORAČUNSKIH KORISNIKA ISTOG PRORAČUNA</t>
  </si>
  <si>
    <t>86.</t>
  </si>
  <si>
    <t>87.</t>
  </si>
  <si>
    <t>3693 TEKUĆI PRIJENOSI IZMEĐU PRORAČUNSKIH KORISNIKA ISTOG PRORAČUNA TEMELJEM PRIJENOSA EU SREDSTAVA</t>
  </si>
  <si>
    <t>88.</t>
  </si>
  <si>
    <t>89.</t>
  </si>
  <si>
    <t>37 NAKNADE GRAĐANIM I KUĆANSTVIMA NA TEMELJU OSIGURANJA I DRUGE NAKNADE</t>
  </si>
  <si>
    <t>90.</t>
  </si>
  <si>
    <t>372 OSTALE NAKNADE GRAĐANIMA I KUĆANSTVIMA IZ PRORAČUNA</t>
  </si>
  <si>
    <t>91.</t>
  </si>
  <si>
    <t>38 OSTALI RASHODI</t>
  </si>
  <si>
    <t>92.</t>
  </si>
  <si>
    <t>381 TEKUĆE DONACIJE</t>
  </si>
  <si>
    <t>93.</t>
  </si>
  <si>
    <t>3811 TEKUĆE DONACIJE U NOVCU</t>
  </si>
  <si>
    <t>94.</t>
  </si>
  <si>
    <t>4    RASHODI ZA NABAVU NEFINANCIJSKE IMOVINE</t>
  </si>
  <si>
    <t>95.</t>
  </si>
  <si>
    <t>41 RASHODI ZA NABAVU NEPROIZVEDENE DUGOTRAJNE IMOVINE</t>
  </si>
  <si>
    <t>96.</t>
  </si>
  <si>
    <t>412 NEMATERIJALNA IMOVINA</t>
  </si>
  <si>
    <t>97.</t>
  </si>
  <si>
    <t>98.</t>
  </si>
  <si>
    <t>42 RASHODI ZA NABAVU PROIZVEDENE DUGOTRAJNE IMOVINE</t>
  </si>
  <si>
    <t>99.</t>
  </si>
  <si>
    <t>422 POSTROJENJA I OPREMA</t>
  </si>
  <si>
    <t>100.</t>
  </si>
  <si>
    <t>4221 UREDSKA OPREMA I NAMJEŠTAJ</t>
  </si>
  <si>
    <t>101.</t>
  </si>
  <si>
    <t>4222 KOMUNIKACIJSKA OPREMA</t>
  </si>
  <si>
    <t>102.</t>
  </si>
  <si>
    <t>4223 OPREMA ZA ODRŽAVANJE I ZAŠTITU</t>
  </si>
  <si>
    <t>103.</t>
  </si>
  <si>
    <t>4224 MEDICINSKA I LABORATORIJSKA OPREMA</t>
  </si>
  <si>
    <t>104.</t>
  </si>
  <si>
    <t>426 NEMATERIJALNA PROIZVEDENA IMOVINA</t>
  </si>
  <si>
    <t>106.</t>
  </si>
  <si>
    <t>4262 ULAGANJA U RAČUNALNE PROGRAME</t>
  </si>
  <si>
    <t>107.</t>
  </si>
  <si>
    <t>45 RASHODI ZA DODATNA ULAGANJA NA NEFINANCIJSKOJ IMOVINI</t>
  </si>
  <si>
    <t>108.</t>
  </si>
  <si>
    <t>451 DODATNA ULAGANJA NA GRAĐEVINSKIM OBJEKTIMA</t>
  </si>
  <si>
    <t>109.</t>
  </si>
  <si>
    <t>4511 DODATNA ULAGANJA NA GRAĐEVINSKIM OBJEKTIMA</t>
  </si>
  <si>
    <t>110.</t>
  </si>
  <si>
    <t>452 DODATNA ULAGANJA NA POSTROJENJIMA I OPREMI</t>
  </si>
  <si>
    <t>111.</t>
  </si>
  <si>
    <t>4521 DODATNA ULAGANJA NA POSTROJENJIMA I OPREMI</t>
  </si>
  <si>
    <t>112.</t>
  </si>
  <si>
    <t>454 DODATNA ULAGANJA ZA OSTALU NEFINANCIJSKU IMOVINU</t>
  </si>
  <si>
    <t>113.</t>
  </si>
  <si>
    <t>4541 DODATNA ULAGANJA ZA OSTALU NEFINANCIJSKU IMOVINU</t>
  </si>
  <si>
    <t>114.</t>
  </si>
  <si>
    <t>UKUPNO PRIHODI I PRIMICI</t>
  </si>
  <si>
    <t>115.</t>
  </si>
  <si>
    <t>UKUPNO RASHODI I IZDACI</t>
  </si>
  <si>
    <t>116.</t>
  </si>
  <si>
    <t>VIŠAK PRIHODA I PRIMITAKA</t>
  </si>
  <si>
    <t>117.</t>
  </si>
  <si>
    <t>MANJAK PRIHODA I PRIMITAKA</t>
  </si>
  <si>
    <t>118.</t>
  </si>
  <si>
    <t>PRENESENI VIŠAK/manjak PRIHODA I PRIMITAKA IZ PRETHODNOG RAZDOBLJA</t>
  </si>
  <si>
    <t>VIŠAK/manjak PRIHODA I PRIMITAKA RASPOLOŽIV U IDUĆEM RAZDOBLJU</t>
  </si>
  <si>
    <t>92 Manjak/višak prethodne godine prihoda</t>
  </si>
  <si>
    <t>92 Višak/manjak prihoda tekuće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</si>
  <si>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</si>
  <si>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</si>
  <si>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</si>
  <si>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</si>
  <si>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 RAČUN FINANCIRANJA</t>
  </si>
  <si>
    <t xml:space="preserve">IZVJEŠTAJ RAČUNA FINANCIRANJA PREMA EKONOMSKOJ KLASIFIKACIJI </t>
  </si>
  <si>
    <t>IZVJEŠTAJ RAČUNA FINANCIRANJA PREMA IZVORIMA FINANCIRANJA</t>
  </si>
  <si>
    <t>ZAVOD ZA JAVNO ZDRAVSTVO  ZADAR</t>
  </si>
  <si>
    <t>Organizacijski klas.</t>
  </si>
  <si>
    <t xml:space="preserve"> </t>
  </si>
  <si>
    <t>Funkc. klas :</t>
  </si>
  <si>
    <t>Programski klas. :</t>
  </si>
  <si>
    <t>Podaktivnost:</t>
  </si>
  <si>
    <t>Izvor financiranja</t>
  </si>
  <si>
    <t>Aktivnost:</t>
  </si>
  <si>
    <t>11 Opći prihodi i primici (6711)</t>
  </si>
  <si>
    <t>31 Vlastiti prihodi (661, 683, 641)</t>
  </si>
  <si>
    <t>41 Prihodi za posebne namjene (652, 673)</t>
  </si>
  <si>
    <t>45 Opći prihodi i primici - DEC (6712)</t>
  </si>
  <si>
    <t>51 Pomoći - Državni proračun (63612, 63622)</t>
  </si>
  <si>
    <t>53 Pomoći - Grad, HZJZ  (63613)</t>
  </si>
  <si>
    <t>57 Pomoći - HZZ (63414)</t>
  </si>
  <si>
    <t>72 Prihodi od naknade s naslova osiguranja (652670)</t>
  </si>
  <si>
    <t>Ukupno za  :</t>
  </si>
  <si>
    <t>62 KAPITALNE DONACIJE</t>
  </si>
  <si>
    <t>66 PRIHODI OD PRODAJE I PROIZVODA ROBE</t>
  </si>
  <si>
    <t>3 RASHODI POSLOVANJA</t>
  </si>
  <si>
    <t>37 NAKNADE GRAĐANIMA I KUĆANSTVIMA NA TEMELJU OSIGURANJA I DRUGE NAKNADE</t>
  </si>
  <si>
    <t>3721 NAKNADE GRAĐANIMA I KUĆANSTVIMA U NOVCU</t>
  </si>
  <si>
    <t>361 POMOĆI INOZEMNIM VLADAMA</t>
  </si>
  <si>
    <t>412 NEMTATERIJALNA IMOVINA</t>
  </si>
  <si>
    <t>2512 Djelatnost ustanova u zdravstvu</t>
  </si>
  <si>
    <t>A2512-01 Administracija i upravljanje</t>
  </si>
  <si>
    <t>A2512-02 Investicijsko i tekuće održavanje</t>
  </si>
  <si>
    <t>K2512-03 Investicijsko ulaganje</t>
  </si>
  <si>
    <t>2514 Unaprijeđenje zdravstvene zaštite i zdravlja</t>
  </si>
  <si>
    <t>T2514-04 Trening životnih vještina</t>
  </si>
  <si>
    <t>T2514-06 Mentalno zdravlje za sve</t>
  </si>
  <si>
    <t>T2514-08 All in - Projekt prevencije i liječenja ovisnosti o kockanju i novim tehnologijama</t>
  </si>
  <si>
    <t>4303 Projekti EU - zdravstvo</t>
  </si>
  <si>
    <t>T4303-03 Specijalističko usavršavanje doktora medicine</t>
  </si>
  <si>
    <t>PRIHODI POSLOVANJA PREMA IZVORIMA FINANCIRANJA I EKONOMSKOJ KLASIFIKACIJI</t>
  </si>
  <si>
    <t>RASHODI POSLOVANJA PREMA IZVORIMA FINANCIRANJA I EKONOMSKOJ KLASIFIKACIJI</t>
  </si>
  <si>
    <t>OIB: 30765863795</t>
  </si>
  <si>
    <t>Ljudevita Posavskog 7 a, 23000 Zadar</t>
  </si>
  <si>
    <t>Ljudevita Posavkog 7 a, 23000 Zadar</t>
  </si>
  <si>
    <t xml:space="preserve">RAČUN PRIHODA I RASHODA </t>
  </si>
  <si>
    <t>PRIHODI POSLOVANJA PREMA EKONOMSKOJ KLASIFIKACIJI</t>
  </si>
  <si>
    <t>RAČUN PRIHODA I RASHODA</t>
  </si>
  <si>
    <t>SAŽETAK RAČUNA PRIHODA I RASHODA</t>
  </si>
  <si>
    <t>SAŽETAK RAČUNA FINANCIRANJA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</si>
  <si>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</si>
  <si>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671 PRIHODI IZ NADLEŽNOG PRORAČUNA ZA FINANCIRANJE REDOVNE DJELATNOST PRORAČUNSKIH KORISNIKA</t>
  </si>
  <si>
    <t>Izvršenje
01.01.2024 - 30.06.2024.</t>
  </si>
  <si>
    <t>Odgovorna osoba.</t>
  </si>
  <si>
    <t>Benito Pucar, dipl. ing.</t>
  </si>
  <si>
    <t>Ravnatelj:</t>
  </si>
  <si>
    <t>IZVJEŠTAJ O IZVRŠENJU FINANCIJSKOG PLANA PRORAČUNSKOG KORISNIKA JEDINICE LOKALNE I PODRUČNE (REGIONALNE) SAMOUPRAVE ZA RAZDOBLJE SIJEČANJ - LIPANJ 2024.</t>
  </si>
  <si>
    <t>6631 TEKUĆE DONACIJE</t>
  </si>
  <si>
    <t xml:space="preserve">OSTVARENJE/IZVRŠENJE I. - VI.
2024. </t>
  </si>
  <si>
    <t>Izvršenje
 1.1.2024 - 30.06.2024.</t>
  </si>
  <si>
    <t>61  Tekuće donacije</t>
  </si>
  <si>
    <t>61 Tekuće donacije</t>
  </si>
  <si>
    <t>61 TEKUĆE DONACIJE</t>
  </si>
  <si>
    <t>6631 TEKUĆE DONACIJE OD PRAVNIH I FIZIČKIH OSOBA</t>
  </si>
  <si>
    <t>6632 KAPITALNE DONACIJE OD PRAVNIH I FIZIČKIH OSOBA</t>
  </si>
  <si>
    <t>321 NAKNADE TROŠKOVA ZAPOSLNEIMA</t>
  </si>
  <si>
    <t>T4303-15 Projekt MicroDrink</t>
  </si>
  <si>
    <t>3212 NAKNADE ZA PRIJEVOZ I RAD NA TERENU</t>
  </si>
  <si>
    <t>3212 NAKNADE ZA PRIJEVOZ ZA RAD N TEREN</t>
  </si>
  <si>
    <t>T4303-16 Specijalističko usavršavanje doktora medicine</t>
  </si>
  <si>
    <t>Podaktivnosti:</t>
  </si>
  <si>
    <t>A2512-09 Zdravstvo - iznad standarda</t>
  </si>
  <si>
    <t>3236  ZDRAVSTVENE I VETERINARSKE USLUGE</t>
  </si>
  <si>
    <t>13.</t>
  </si>
  <si>
    <t>20.</t>
  </si>
  <si>
    <t>105.</t>
  </si>
  <si>
    <t>IZVORNI PLAN 2025.*</t>
  </si>
  <si>
    <t>IZMJENE I DOPUNE FINANCIJSKOG PLANA ZA 2025.g. (1. rebalanas)</t>
  </si>
  <si>
    <t xml:space="preserve">OSTVARENJE/IZVRŠENJE I. - VI.
2025. </t>
  </si>
  <si>
    <t>U stupcu Izvorni plan za 2025.g. nije prikazan manjek iz 2024.g. budući je fin. plan za 2025.g. rađen prije kraja 2024.g. Manjak iz 2024.g. je uključen u 1. rebalans fin. plana za 2025.g.</t>
  </si>
  <si>
    <t>FINANCIJSKI PLAN 2025.</t>
  </si>
  <si>
    <t xml:space="preserve">FINANCIJSKI PLAN 2025. - 1. REBALANS </t>
  </si>
  <si>
    <t>Izvršenje
01.01.2025 - 30.06.2025.</t>
  </si>
  <si>
    <t>% Izv. u odnosu na 2024.</t>
  </si>
  <si>
    <t>% Izv. u odnosu na plan 2025.</t>
  </si>
  <si>
    <t>Izvršenje
 1.1.2025 - 30.06.2025.</t>
  </si>
  <si>
    <t>% Izv. u odnosu na plan/rebalans 2025.</t>
  </si>
  <si>
    <t>368  POMOĆI TEMELJEM PRIJENOSA EU SREDSTAVA</t>
  </si>
  <si>
    <t>3681 TEKUĆE POMOĆI TEMELJEM PRIJENOSA EU SREDSTAVA</t>
  </si>
  <si>
    <t>3682 KAPITALNE POMOĆI TEMELJEM PRIJENOCA EU SREDSTAVA</t>
  </si>
  <si>
    <t>3813 TEKUĆE DONACIJE IZ EU sredstava - BeforeTime</t>
  </si>
  <si>
    <t>4123 LICENCE</t>
  </si>
  <si>
    <t>U stupcu financijski plan za 2025.g. nije prikazan manjak iz 2024.g., već samo planirani, buudući je fin. plan za 2025.g. rađen prije kraja 2024.g. Manjak iz 2024.g. je uključen u 1. rebalans fin. plana za 2025.g.</t>
  </si>
  <si>
    <t>Izvršenje
 1.1.2024 -30.06.2024.</t>
  </si>
  <si>
    <t>FINANCIJSKI PLAN 2025. - 1. REBALANS</t>
  </si>
  <si>
    <t>4123 Licence</t>
  </si>
  <si>
    <t>3251 Rashodi po osnovi utroška lijekova i potrošnog medicinskog materijala</t>
  </si>
  <si>
    <t>343  OSTALI FINANCIJSKI RASHODI</t>
  </si>
  <si>
    <t>3431  BANKARSKE USLUGE I USLUGE PLATNOG PROMETA</t>
  </si>
  <si>
    <t>368 POMOĆI TEMELJEM PRIJENOSA EU SREDSTAVA</t>
  </si>
  <si>
    <t>3682 KAPITALNE POMOĆI TEMELJEM PRIJENOSA EU SREDSTAVA</t>
  </si>
  <si>
    <t>3813 TEKUĆE DONACIJE IZ EU SREDSTAVA - BEFORETIME</t>
  </si>
  <si>
    <t>3238  RAČUNALNE USLUGE</t>
  </si>
  <si>
    <t xml:space="preserve">Financijski plan 2025. - 1. rebalans </t>
  </si>
  <si>
    <t>Izvršenje financijskog plana 
 1.1.2025 - 30.06.2025.</t>
  </si>
  <si>
    <t>20.515,,83</t>
  </si>
  <si>
    <t>51 Pomoći - Državni proračun (63612,63622</t>
  </si>
  <si>
    <t>3251 Rashodi po osnovi utroška liekova i potrošnog medicinskog materijala</t>
  </si>
  <si>
    <t>3252 Rashodi po osnovi otpisa lijekova i potrošnog medicinskog materijala</t>
  </si>
  <si>
    <t>53 Pomoći - Grad, hzjz (63613)</t>
  </si>
  <si>
    <t>3212 NAKNADA ZA PRIJEVOZ, ZA RAD NA TERENU</t>
  </si>
  <si>
    <t>45 Opći priodi i primici - DEC (6712)</t>
  </si>
  <si>
    <t>3212 NAKNADA ZA PRIJEVOZ , ZA RAD NA TERENU</t>
  </si>
  <si>
    <t>3239 REPREZENTACIJA</t>
  </si>
  <si>
    <t>T4303-17 Projekt AllerShield</t>
  </si>
  <si>
    <t>T4303-18 Projekt BeforeTime</t>
  </si>
  <si>
    <t>3225 SITAN INVETAR I AUTO GUME</t>
  </si>
  <si>
    <t>T251413 Mreža zdravlja</t>
  </si>
  <si>
    <t>Izvor finanaciranja</t>
  </si>
  <si>
    <t>51 Pomoći - Državni proračun )63612,63622)</t>
  </si>
  <si>
    <t xml:space="preserve">3251 Rashodi po osnovi utroška lijekova i potrošnog medicinskog materijala </t>
  </si>
  <si>
    <t>Zadar, 21.  07. 2025.</t>
  </si>
  <si>
    <t>3251  Rashodi po osnovi utroška lijekova i potrošnog medicinskog materijala</t>
  </si>
  <si>
    <t>325 Lijekovi i potrošni medicinski materijal</t>
  </si>
  <si>
    <t>119.</t>
  </si>
  <si>
    <t>120.</t>
  </si>
  <si>
    <t>121.</t>
  </si>
  <si>
    <t>Broj: 01-1872/2025</t>
  </si>
  <si>
    <t xml:space="preserve">** AKO Opći i Posebni dio polugodišnjeg izvještaja ne sadrži "TEKUĆI PLAN 2025.", "INDEKS"("OSTVARENJE/IZVRŠENJE 1.-6.2025."/"TEKUĆI PLAN 2025.") iskazuje se kao "OSTVARENJE/IZVRŠENJE 1.-6.2025."/"IZVORNI PLAN 2023."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</si>
</sst>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22"/>
      <color rgb="FF696969"/>
      <name val="Segoe UI Light"/>
      <family val="2"/>
      <charset val="238"/>
    </font>
    <font>
      <b/>
      <sz val="8"/>
      <color rgb="FF000000"/>
      <name val="Tahoma"/>
      <family val="2"/>
      <charset val="238"/>
    </font>
    <font>
      <b/>
      <sz val="12"/>
      <color rgb="FF000000"/>
      <name val="Arial"/>
      <family val="2"/>
    </font>
    <font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Tahoma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</font>
    <font>
      <b/>
      <sz val="8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</patternFill>
    </fill>
    <fill>
      <patternFill patternType="solid">
        <fgColor rgb="FFD99694"/>
      </patternFill>
    </fill>
    <fill>
      <patternFill patternType="solid">
        <fgColor rgb="FFFBD5B5"/>
      </patternFill>
    </fill>
    <fill>
      <patternFill patternType="solid">
        <fgColor rgb="FFD7E3BC"/>
      </patternFill>
    </fill>
    <fill>
      <patternFill patternType="solid">
        <fgColor rgb="FFD3D3D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ashed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5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1" fillId="0" borderId="0" xfId="0" applyFont="1"/>
    <xf numFmtId="0" fontId="8" fillId="3" borderId="2" xfId="0" applyFont="1" applyFill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8" fillId="2" borderId="3" xfId="0" quotePrefix="1" applyFont="1" applyFill="1" applyBorder="1" applyAlignment="1">
      <alignment horizontal="left" vertical="center" wrapText="1"/>
    </xf>
    <xf numFmtId="4" fontId="12" fillId="0" borderId="0" xfId="0" applyNumberFormat="1" applyFont="1"/>
    <xf numFmtId="0" fontId="15" fillId="0" borderId="0" xfId="0" applyFont="1" applyAlignment="1">
      <alignment horizontal="justify" vertical="center"/>
    </xf>
    <xf numFmtId="0" fontId="15" fillId="0" borderId="0" xfId="0" applyFont="1"/>
    <xf numFmtId="4" fontId="3" fillId="2" borderId="3" xfId="0" applyNumberFormat="1" applyFont="1" applyFill="1" applyBorder="1" applyAlignment="1">
      <alignment horizontal="right"/>
    </xf>
    <xf numFmtId="0" fontId="6" fillId="0" borderId="3" xfId="0" quotePrefix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1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4" fontId="14" fillId="3" borderId="3" xfId="0" applyNumberFormat="1" applyFont="1" applyFill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21" fillId="0" borderId="0" xfId="0" applyFont="1"/>
    <xf numFmtId="164" fontId="23" fillId="0" borderId="0" xfId="0" applyNumberFormat="1" applyFont="1" applyAlignment="1">
      <alignment horizontal="right" vertical="center" wrapText="1" readingOrder="1"/>
    </xf>
    <xf numFmtId="0" fontId="25" fillId="0" borderId="0" xfId="0" applyFont="1"/>
    <xf numFmtId="0" fontId="21" fillId="0" borderId="0" xfId="0" applyFont="1" applyAlignment="1">
      <alignment horizontal="center"/>
    </xf>
    <xf numFmtId="0" fontId="22" fillId="4" borderId="3" xfId="0" applyFont="1" applyFill="1" applyBorder="1" applyAlignment="1">
      <alignment horizontal="center" vertical="center" wrapText="1" readingOrder="1"/>
    </xf>
    <xf numFmtId="4" fontId="36" fillId="0" borderId="0" xfId="0" applyNumberFormat="1" applyFont="1" applyAlignment="1">
      <alignment horizontal="right" vertical="top" wrapText="1" readingOrder="1"/>
    </xf>
    <xf numFmtId="4" fontId="23" fillId="0" borderId="13" xfId="0" applyNumberFormat="1" applyFont="1" applyBorder="1" applyAlignment="1">
      <alignment vertical="top" wrapText="1" readingOrder="1"/>
    </xf>
    <xf numFmtId="4" fontId="36" fillId="0" borderId="0" xfId="0" applyNumberFormat="1" applyFont="1" applyAlignment="1">
      <alignment vertical="top" wrapText="1" readingOrder="1"/>
    </xf>
    <xf numFmtId="0" fontId="30" fillId="0" borderId="0" xfId="0" applyFont="1" applyAlignment="1">
      <alignment vertical="center" wrapText="1" readingOrder="1"/>
    </xf>
    <xf numFmtId="4" fontId="36" fillId="0" borderId="0" xfId="0" applyNumberFormat="1" applyFont="1" applyAlignment="1">
      <alignment horizontal="right" vertical="top" wrapText="1" readingOrder="1"/>
    </xf>
    <xf numFmtId="0" fontId="0" fillId="0" borderId="0" xfId="0" applyFill="1"/>
    <xf numFmtId="0" fontId="38" fillId="0" borderId="0" xfId="0" applyFont="1"/>
    <xf numFmtId="0" fontId="5" fillId="0" borderId="0" xfId="0" applyFont="1" applyAlignment="1">
      <alignment horizontal="center" vertical="center"/>
    </xf>
    <xf numFmtId="0" fontId="28" fillId="6" borderId="0" xfId="0" applyFont="1" applyFill="1" applyBorder="1" applyAlignment="1">
      <alignment horizontal="center" vertical="center" wrapText="1" readingOrder="1"/>
    </xf>
    <xf numFmtId="0" fontId="19" fillId="0" borderId="0" xfId="0" applyFont="1" applyFill="1" applyAlignment="1">
      <alignment horizontal="left" vertical="center" readingOrder="1"/>
    </xf>
    <xf numFmtId="0" fontId="0" fillId="0" borderId="0" xfId="0" applyFill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20" fillId="5" borderId="6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20" fillId="5" borderId="8" xfId="0" applyFont="1" applyFill="1" applyBorder="1" applyAlignment="1">
      <alignment horizontal="center" vertical="center" wrapText="1" readingOrder="1"/>
    </xf>
    <xf numFmtId="0" fontId="20" fillId="5" borderId="9" xfId="0" applyFont="1" applyFill="1" applyBorder="1" applyAlignment="1">
      <alignment horizontal="center" vertical="center" wrapText="1" readingOrder="1"/>
    </xf>
    <xf numFmtId="0" fontId="20" fillId="5" borderId="10" xfId="0" applyFont="1" applyFill="1" applyBorder="1" applyAlignment="1">
      <alignment horizontal="center" vertical="center" wrapText="1" readingOrder="1"/>
    </xf>
    <xf numFmtId="0" fontId="20" fillId="5" borderId="12" xfId="0" applyFont="1" applyFill="1" applyBorder="1" applyAlignment="1">
      <alignment horizontal="center" vertical="center" wrapText="1" readingOrder="1"/>
    </xf>
    <xf numFmtId="0" fontId="20" fillId="3" borderId="11" xfId="0" applyFont="1" applyFill="1" applyBorder="1" applyAlignment="1">
      <alignment horizontal="center" vertical="center" wrapText="1" readingOrder="1"/>
    </xf>
    <xf numFmtId="0" fontId="20" fillId="3" borderId="11" xfId="0" applyFont="1" applyFill="1" applyBorder="1" applyAlignment="1">
      <alignment horizontal="left" vertical="center" wrapText="1" readingOrder="1"/>
    </xf>
    <xf numFmtId="4" fontId="20" fillId="3" borderId="11" xfId="0" applyNumberFormat="1" applyFont="1" applyFill="1" applyBorder="1" applyAlignment="1">
      <alignment horizontal="right" vertical="center" wrapText="1" readingOrder="1"/>
    </xf>
    <xf numFmtId="164" fontId="20" fillId="3" borderId="11" xfId="0" applyNumberFormat="1" applyFont="1" applyFill="1" applyBorder="1" applyAlignment="1">
      <alignment horizontal="right" vertical="center" wrapText="1" readingOrder="1"/>
    </xf>
    <xf numFmtId="164" fontId="20" fillId="3" borderId="12" xfId="0" applyNumberFormat="1" applyFont="1" applyFill="1" applyBorder="1" applyAlignment="1">
      <alignment horizontal="right" vertical="center" wrapText="1" readingOrder="1"/>
    </xf>
    <xf numFmtId="0" fontId="20" fillId="0" borderId="11" xfId="0" applyFont="1" applyBorder="1" applyAlignment="1">
      <alignment horizontal="left" vertical="center" wrapText="1" readingOrder="1"/>
    </xf>
    <xf numFmtId="4" fontId="20" fillId="0" borderId="11" xfId="0" applyNumberFormat="1" applyFont="1" applyBorder="1" applyAlignment="1">
      <alignment horizontal="right" vertical="center" wrapText="1" readingOrder="1"/>
    </xf>
    <xf numFmtId="164" fontId="20" fillId="0" borderId="11" xfId="0" applyNumberFormat="1" applyFont="1" applyBorder="1" applyAlignment="1">
      <alignment horizontal="right" vertical="center" wrapText="1" readingOrder="1"/>
    </xf>
    <xf numFmtId="164" fontId="42" fillId="0" borderId="12" xfId="0" applyNumberFormat="1" applyFont="1" applyBorder="1" applyAlignment="1">
      <alignment horizontal="right" vertical="center" wrapText="1" readingOrder="1"/>
    </xf>
    <xf numFmtId="0" fontId="42" fillId="0" borderId="11" xfId="0" applyFont="1" applyBorder="1" applyAlignment="1">
      <alignment horizontal="center" vertical="center" wrapText="1" readingOrder="1"/>
    </xf>
    <xf numFmtId="0" fontId="42" fillId="0" borderId="11" xfId="0" applyFont="1" applyBorder="1" applyAlignment="1">
      <alignment horizontal="left" vertical="center" wrapText="1" readingOrder="1"/>
    </xf>
    <xf numFmtId="4" fontId="42" fillId="0" borderId="11" xfId="0" applyNumberFormat="1" applyFont="1" applyBorder="1" applyAlignment="1">
      <alignment horizontal="right" vertical="center" wrapText="1" readingOrder="1"/>
    </xf>
    <xf numFmtId="164" fontId="42" fillId="0" borderId="11" xfId="0" applyNumberFormat="1" applyFont="1" applyBorder="1" applyAlignment="1">
      <alignment horizontal="right" vertical="center" wrapText="1" readingOrder="1"/>
    </xf>
    <xf numFmtId="164" fontId="20" fillId="0" borderId="12" xfId="0" applyNumberFormat="1" applyFont="1" applyBorder="1" applyAlignment="1">
      <alignment horizontal="right" vertical="center" wrapText="1" readingOrder="1"/>
    </xf>
    <xf numFmtId="0" fontId="15" fillId="0" borderId="11" xfId="0" applyFont="1" applyBorder="1" applyAlignment="1">
      <alignment horizontal="left" vertical="center" wrapText="1" readingOrder="1"/>
    </xf>
    <xf numFmtId="0" fontId="20" fillId="0" borderId="11" xfId="0" applyFont="1" applyFill="1" applyBorder="1" applyAlignment="1">
      <alignment horizontal="left" vertical="center" wrapText="1" readingOrder="1"/>
    </xf>
    <xf numFmtId="4" fontId="20" fillId="0" borderId="11" xfId="0" applyNumberFormat="1" applyFont="1" applyFill="1" applyBorder="1" applyAlignment="1">
      <alignment horizontal="right" vertical="center" wrapText="1" readingOrder="1"/>
    </xf>
    <xf numFmtId="164" fontId="20" fillId="0" borderId="11" xfId="0" applyNumberFormat="1" applyFont="1" applyFill="1" applyBorder="1" applyAlignment="1">
      <alignment horizontal="right" vertical="center" wrapText="1" readingOrder="1"/>
    </xf>
    <xf numFmtId="164" fontId="42" fillId="0" borderId="12" xfId="0" applyNumberFormat="1" applyFont="1" applyFill="1" applyBorder="1" applyAlignment="1">
      <alignment horizontal="right" vertical="center" wrapText="1" readingOrder="1"/>
    </xf>
    <xf numFmtId="4" fontId="8" fillId="0" borderId="11" xfId="0" applyNumberFormat="1" applyFont="1" applyBorder="1" applyAlignment="1">
      <alignment horizontal="right" vertical="center" wrapText="1" readingOrder="1"/>
    </xf>
    <xf numFmtId="4" fontId="10" fillId="3" borderId="11" xfId="0" applyNumberFormat="1" applyFont="1" applyFill="1" applyBorder="1" applyAlignment="1">
      <alignment horizontal="right" vertical="center" wrapText="1" readingOrder="1"/>
    </xf>
    <xf numFmtId="4" fontId="10" fillId="0" borderId="11" xfId="0" applyNumberFormat="1" applyFont="1" applyBorder="1" applyAlignment="1">
      <alignment horizontal="right" vertical="center" wrapText="1" readingOrder="1"/>
    </xf>
    <xf numFmtId="164" fontId="42" fillId="3" borderId="12" xfId="0" applyNumberFormat="1" applyFont="1" applyFill="1" applyBorder="1" applyAlignment="1">
      <alignment horizontal="right" vertical="center" wrapText="1" readingOrder="1"/>
    </xf>
    <xf numFmtId="4" fontId="14" fillId="3" borderId="11" xfId="0" applyNumberFormat="1" applyFont="1" applyFill="1" applyBorder="1" applyAlignment="1">
      <alignment horizontal="right" vertical="center" wrapText="1" readingOrder="1"/>
    </xf>
    <xf numFmtId="4" fontId="43" fillId="3" borderId="11" xfId="0" applyNumberFormat="1" applyFont="1" applyFill="1" applyBorder="1" applyAlignment="1">
      <alignment horizontal="right" vertical="center" wrapText="1" readingOrder="1"/>
    </xf>
    <xf numFmtId="0" fontId="22" fillId="5" borderId="0" xfId="0" applyFont="1" applyFill="1" applyBorder="1" applyAlignment="1">
      <alignment horizontal="center" vertical="center" wrapText="1" readingOrder="1"/>
    </xf>
    <xf numFmtId="4" fontId="32" fillId="0" borderId="0" xfId="0" applyNumberFormat="1" applyFont="1" applyBorder="1" applyAlignment="1">
      <alignment horizontal="right" vertical="top" wrapText="1" readingOrder="1"/>
    </xf>
    <xf numFmtId="4" fontId="33" fillId="7" borderId="0" xfId="0" applyNumberFormat="1" applyFont="1" applyFill="1" applyBorder="1" applyAlignment="1">
      <alignment horizontal="right" vertical="top" wrapText="1" readingOrder="1"/>
    </xf>
    <xf numFmtId="4" fontId="33" fillId="8" borderId="0" xfId="0" applyNumberFormat="1" applyFont="1" applyFill="1" applyBorder="1" applyAlignment="1">
      <alignment horizontal="right" vertical="top" wrapText="1" readingOrder="1"/>
    </xf>
    <xf numFmtId="4" fontId="34" fillId="9" borderId="0" xfId="0" applyNumberFormat="1" applyFont="1" applyFill="1" applyBorder="1" applyAlignment="1">
      <alignment horizontal="right" vertical="top" wrapText="1" readingOrder="1"/>
    </xf>
    <xf numFmtId="4" fontId="35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0" fontId="36" fillId="0" borderId="0" xfId="0" applyFont="1" applyBorder="1" applyAlignment="1">
      <alignment horizontal="left" vertical="top" wrapText="1" readingOrder="1"/>
    </xf>
    <xf numFmtId="4" fontId="34" fillId="9" borderId="0" xfId="0" applyNumberFormat="1" applyFont="1" applyFill="1" applyBorder="1" applyAlignment="1">
      <alignment vertical="top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4" fontId="31" fillId="10" borderId="0" xfId="0" applyNumberFormat="1" applyFont="1" applyFill="1" applyBorder="1" applyAlignment="1">
      <alignment horizontal="right" vertical="center" wrapText="1" readingOrder="1"/>
    </xf>
    <xf numFmtId="4" fontId="31" fillId="10" borderId="0" xfId="0" applyNumberFormat="1" applyFont="1" applyFill="1" applyBorder="1" applyAlignment="1">
      <alignment vertical="top" wrapText="1" readingOrder="1"/>
    </xf>
    <xf numFmtId="0" fontId="44" fillId="0" borderId="0" xfId="0" applyFont="1"/>
    <xf numFmtId="0" fontId="0" fillId="0" borderId="0" xfId="0" applyBorder="1"/>
    <xf numFmtId="4" fontId="22" fillId="0" borderId="0" xfId="0" applyNumberFormat="1" applyFont="1" applyBorder="1" applyAlignment="1">
      <alignment horizontal="right" vertical="top" wrapText="1" readingOrder="1"/>
    </xf>
    <xf numFmtId="4" fontId="22" fillId="0" borderId="0" xfId="0" applyNumberFormat="1" applyFont="1" applyBorder="1" applyAlignment="1">
      <alignment vertical="top" wrapText="1" readingOrder="1"/>
    </xf>
    <xf numFmtId="4" fontId="22" fillId="7" borderId="0" xfId="0" applyNumberFormat="1" applyFont="1" applyFill="1" applyBorder="1" applyAlignment="1">
      <alignment horizontal="right" vertical="top" wrapText="1" readingOrder="1"/>
    </xf>
    <xf numFmtId="4" fontId="22" fillId="7" borderId="0" xfId="0" applyNumberFormat="1" applyFont="1" applyFill="1" applyBorder="1" applyAlignment="1">
      <alignment vertical="top" wrapText="1" readingOrder="1"/>
    </xf>
    <xf numFmtId="4" fontId="22" fillId="8" borderId="0" xfId="0" applyNumberFormat="1" applyFont="1" applyFill="1" applyBorder="1" applyAlignment="1">
      <alignment horizontal="right" vertical="top" wrapText="1" readingOrder="1"/>
    </xf>
    <xf numFmtId="4" fontId="22" fillId="8" borderId="0" xfId="0" applyNumberFormat="1" applyFont="1" applyFill="1" applyBorder="1" applyAlignment="1">
      <alignment vertical="top" wrapText="1" readingOrder="1"/>
    </xf>
    <xf numFmtId="4" fontId="24" fillId="0" borderId="0" xfId="0" applyNumberFormat="1" applyFont="1" applyBorder="1" applyAlignment="1">
      <alignment vertical="top" wrapText="1" readingOrder="1"/>
    </xf>
    <xf numFmtId="0" fontId="24" fillId="0" borderId="0" xfId="0" applyFont="1" applyBorder="1" applyAlignment="1">
      <alignment horizontal="center" vertical="center" wrapText="1" readingOrder="1"/>
    </xf>
    <xf numFmtId="4" fontId="28" fillId="10" borderId="0" xfId="0" applyNumberFormat="1" applyFont="1" applyFill="1" applyBorder="1" applyAlignment="1">
      <alignment horizontal="right" vertical="center" wrapText="1" readingOrder="1"/>
    </xf>
    <xf numFmtId="4" fontId="28" fillId="10" borderId="0" xfId="0" applyNumberFormat="1" applyFont="1" applyFill="1" applyBorder="1" applyAlignment="1">
      <alignment vertical="top" wrapText="1" readingOrder="1"/>
    </xf>
    <xf numFmtId="0" fontId="44" fillId="0" borderId="0" xfId="0" applyFont="1" applyBorder="1"/>
    <xf numFmtId="3" fontId="3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 wrapText="1"/>
    </xf>
    <xf numFmtId="4" fontId="33" fillId="7" borderId="0" xfId="0" applyNumberFormat="1" applyFont="1" applyFill="1" applyBorder="1" applyAlignment="1">
      <alignment vertical="top" wrapText="1" readingOrder="1"/>
    </xf>
    <xf numFmtId="4" fontId="33" fillId="8" borderId="0" xfId="0" applyNumberFormat="1" applyFont="1" applyFill="1" applyBorder="1" applyAlignment="1">
      <alignment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0" fontId="24" fillId="0" borderId="0" xfId="0" applyFont="1" applyBorder="1" applyAlignment="1">
      <alignment horizontal="center" vertical="center" wrapText="1" readingOrder="1"/>
    </xf>
    <xf numFmtId="4" fontId="28" fillId="10" borderId="0" xfId="0" applyNumberFormat="1" applyFont="1" applyFill="1" applyBorder="1" applyAlignment="1">
      <alignment horizontal="right" vertical="center" wrapText="1" readingOrder="1"/>
    </xf>
    <xf numFmtId="0" fontId="28" fillId="6" borderId="0" xfId="0" applyFont="1" applyFill="1" applyBorder="1" applyAlignment="1">
      <alignment horizontal="center" vertical="center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left" vertical="top" wrapText="1" readingOrder="1"/>
    </xf>
    <xf numFmtId="4" fontId="34" fillId="9" borderId="0" xfId="0" applyNumberFormat="1" applyFont="1" applyFill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4" fontId="31" fillId="10" borderId="0" xfId="0" applyNumberFormat="1" applyFont="1" applyFill="1" applyBorder="1" applyAlignment="1">
      <alignment horizontal="right" vertical="center" wrapText="1" readingOrder="1"/>
    </xf>
    <xf numFmtId="4" fontId="34" fillId="9" borderId="0" xfId="0" applyNumberFormat="1" applyFont="1" applyFill="1" applyBorder="1" applyAlignment="1">
      <alignment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/>
    </xf>
    <xf numFmtId="4" fontId="33" fillId="7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0" fontId="28" fillId="11" borderId="0" xfId="0" applyFont="1" applyFill="1" applyBorder="1" applyAlignment="1">
      <alignment horizontal="center" vertical="center" wrapText="1" readingOrder="1"/>
    </xf>
    <xf numFmtId="0" fontId="22" fillId="11" borderId="0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4" fontId="24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6" fillId="0" borderId="0" xfId="0" applyNumberFormat="1" applyFont="1" applyBorder="1" applyAlignment="1">
      <alignment vertical="top" wrapText="1" readingOrder="1"/>
    </xf>
    <xf numFmtId="4" fontId="33" fillId="8" borderId="0" xfId="0" applyNumberFormat="1" applyFont="1" applyFill="1" applyBorder="1" applyAlignment="1">
      <alignment horizontal="right" vertical="top" wrapText="1" readingOrder="1"/>
    </xf>
    <xf numFmtId="0" fontId="6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 readingOrder="1"/>
    </xf>
    <xf numFmtId="0" fontId="22" fillId="4" borderId="16" xfId="0" applyFont="1" applyFill="1" applyBorder="1" applyAlignment="1">
      <alignment horizontal="center" vertical="center" wrapText="1" readingOrder="1"/>
    </xf>
    <xf numFmtId="0" fontId="10" fillId="2" borderId="17" xfId="0" applyFont="1" applyFill="1" applyBorder="1" applyAlignment="1">
      <alignment horizontal="left" vertical="center" wrapText="1"/>
    </xf>
    <xf numFmtId="0" fontId="9" fillId="2" borderId="19" xfId="0" quotePrefix="1" applyFont="1" applyFill="1" applyBorder="1" applyAlignment="1">
      <alignment horizontal="left" vertical="center" wrapText="1"/>
    </xf>
    <xf numFmtId="3" fontId="3" fillId="2" borderId="20" xfId="0" applyNumberFormat="1" applyFont="1" applyFill="1" applyBorder="1" applyAlignment="1">
      <alignment horizontal="right"/>
    </xf>
    <xf numFmtId="0" fontId="28" fillId="4" borderId="15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right"/>
    </xf>
    <xf numFmtId="0" fontId="8" fillId="2" borderId="17" xfId="0" quotePrefix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6" fillId="4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9" fillId="2" borderId="17" xfId="0" quotePrefix="1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vertical="center" wrapText="1"/>
    </xf>
    <xf numFmtId="0" fontId="9" fillId="2" borderId="17" xfId="0" quotePrefix="1" applyFont="1" applyFill="1" applyBorder="1" applyAlignment="1">
      <alignment horizontal="left" vertical="center"/>
    </xf>
    <xf numFmtId="0" fontId="9" fillId="2" borderId="19" xfId="0" quotePrefix="1" applyFont="1" applyFill="1" applyBorder="1" applyAlignment="1">
      <alignment horizontal="left" vertical="center"/>
    </xf>
    <xf numFmtId="4" fontId="23" fillId="12" borderId="0" xfId="0" applyNumberFormat="1" applyFont="1" applyFill="1" applyBorder="1" applyAlignment="1">
      <alignment horizontal="right" vertical="top" wrapText="1" readingOrder="1"/>
    </xf>
    <xf numFmtId="4" fontId="23" fillId="12" borderId="0" xfId="0" applyNumberFormat="1" applyFont="1" applyFill="1" applyBorder="1" applyAlignment="1">
      <alignment vertical="top" wrapText="1" readingOrder="1"/>
    </xf>
    <xf numFmtId="4" fontId="23" fillId="13" borderId="0" xfId="0" applyNumberFormat="1" applyFont="1" applyFill="1" applyBorder="1" applyAlignment="1">
      <alignment horizontal="right" vertical="top" wrapText="1" readingOrder="1"/>
    </xf>
    <xf numFmtId="4" fontId="23" fillId="13" borderId="0" xfId="0" applyNumberFormat="1" applyFont="1" applyFill="1" applyBorder="1" applyAlignment="1">
      <alignment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28" fillId="4" borderId="0" xfId="0" applyFont="1" applyFill="1" applyBorder="1" applyAlignment="1">
      <alignment horizontal="center" vertical="center" wrapText="1" readingOrder="1"/>
    </xf>
    <xf numFmtId="0" fontId="22" fillId="4" borderId="0" xfId="0" applyFont="1" applyFill="1" applyBorder="1" applyAlignment="1">
      <alignment horizontal="center" vertical="center" wrapText="1" readingOrder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4" fontId="34" fillId="13" borderId="0" xfId="0" applyNumberFormat="1" applyFont="1" applyFill="1" applyBorder="1" applyAlignment="1">
      <alignment vertical="top" wrapText="1" readingOrder="1"/>
    </xf>
    <xf numFmtId="4" fontId="36" fillId="13" borderId="0" xfId="0" applyNumberFormat="1" applyFont="1" applyFill="1" applyBorder="1" applyAlignment="1">
      <alignment vertical="top" wrapText="1" readingOrder="1"/>
    </xf>
    <xf numFmtId="4" fontId="33" fillId="14" borderId="0" xfId="0" applyNumberFormat="1" applyFont="1" applyFill="1" applyBorder="1" applyAlignment="1">
      <alignment horizontal="right" vertical="top" wrapText="1" readingOrder="1"/>
    </xf>
    <xf numFmtId="4" fontId="33" fillId="14" borderId="0" xfId="0" applyNumberFormat="1" applyFont="1" applyFill="1" applyBorder="1" applyAlignment="1">
      <alignment vertical="top" wrapText="1" readingOrder="1"/>
    </xf>
    <xf numFmtId="4" fontId="33" fillId="12" borderId="0" xfId="0" applyNumberFormat="1" applyFont="1" applyFill="1" applyBorder="1" applyAlignment="1">
      <alignment horizontal="right" vertical="top" wrapText="1" readingOrder="1"/>
    </xf>
    <xf numFmtId="4" fontId="33" fillId="12" borderId="0" xfId="0" applyNumberFormat="1" applyFont="1" applyFill="1" applyBorder="1" applyAlignment="1">
      <alignment vertical="top" wrapText="1" readingOrder="1"/>
    </xf>
    <xf numFmtId="4" fontId="22" fillId="13" borderId="0" xfId="0" applyNumberFormat="1" applyFont="1" applyFill="1" applyBorder="1" applyAlignment="1">
      <alignment horizontal="right" vertical="top" wrapText="1" readingOrder="1"/>
    </xf>
    <xf numFmtId="4" fontId="24" fillId="13" borderId="0" xfId="0" applyNumberFormat="1" applyFont="1" applyFill="1" applyBorder="1" applyAlignment="1">
      <alignment horizontal="right" vertical="top" wrapText="1" readingOrder="1"/>
    </xf>
    <xf numFmtId="4" fontId="34" fillId="13" borderId="0" xfId="0" applyNumberFormat="1" applyFont="1" applyFill="1" applyBorder="1" applyAlignment="1">
      <alignment vertical="top" readingOrder="1"/>
    </xf>
    <xf numFmtId="0" fontId="33" fillId="12" borderId="0" xfId="0" applyFont="1" applyFill="1" applyBorder="1" applyAlignment="1">
      <alignment horizontal="left" vertical="top" wrapText="1" indent="1" readingOrder="1"/>
    </xf>
    <xf numFmtId="4" fontId="31" fillId="4" borderId="0" xfId="0" applyNumberFormat="1" applyFont="1" applyFill="1" applyBorder="1" applyAlignment="1">
      <alignment horizontal="right" vertical="center" wrapText="1" readingOrder="1"/>
    </xf>
    <xf numFmtId="4" fontId="31" fillId="4" borderId="0" xfId="0" applyNumberFormat="1" applyFont="1" applyFill="1" applyBorder="1" applyAlignment="1">
      <alignment vertical="center" wrapText="1" readingOrder="1"/>
    </xf>
    <xf numFmtId="0" fontId="46" fillId="4" borderId="3" xfId="0" applyFont="1" applyFill="1" applyBorder="1" applyAlignment="1">
      <alignment horizontal="center" vertical="center" wrapText="1"/>
    </xf>
    <xf numFmtId="0" fontId="47" fillId="5" borderId="8" xfId="0" applyFont="1" applyFill="1" applyBorder="1" applyAlignment="1">
      <alignment horizontal="center" vertical="center" wrapText="1" readingOrder="1"/>
    </xf>
    <xf numFmtId="0" fontId="47" fillId="5" borderId="9" xfId="0" applyFont="1" applyFill="1" applyBorder="1" applyAlignment="1">
      <alignment horizontal="center" vertical="center" wrapText="1" readingOrder="1"/>
    </xf>
    <xf numFmtId="0" fontId="47" fillId="5" borderId="10" xfId="0" applyFont="1" applyFill="1" applyBorder="1" applyAlignment="1">
      <alignment horizontal="center" vertical="center" wrapText="1" readingOrder="1"/>
    </xf>
    <xf numFmtId="0" fontId="46" fillId="0" borderId="3" xfId="0" applyFont="1" applyBorder="1" applyAlignment="1">
      <alignment horizontal="left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8" fillId="2" borderId="3" xfId="0" applyFont="1" applyFill="1" applyBorder="1" applyAlignment="1">
      <alignment vertical="center" wrapText="1"/>
    </xf>
    <xf numFmtId="0" fontId="49" fillId="2" borderId="3" xfId="0" quotePrefix="1" applyFont="1" applyFill="1" applyBorder="1" applyAlignment="1">
      <alignment horizontal="left" vertical="center"/>
    </xf>
    <xf numFmtId="4" fontId="21" fillId="2" borderId="3" xfId="0" applyNumberFormat="1" applyFont="1" applyFill="1" applyBorder="1" applyAlignment="1">
      <alignment horizontal="right"/>
    </xf>
    <xf numFmtId="0" fontId="51" fillId="2" borderId="3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center" wrapText="1"/>
    </xf>
    <xf numFmtId="4" fontId="50" fillId="2" borderId="3" xfId="0" applyNumberFormat="1" applyFont="1" applyFill="1" applyBorder="1" applyAlignment="1">
      <alignment horizontal="right"/>
    </xf>
    <xf numFmtId="4" fontId="50" fillId="0" borderId="3" xfId="0" applyNumberFormat="1" applyFont="1" applyBorder="1" applyAlignment="1">
      <alignment horizontal="right"/>
    </xf>
    <xf numFmtId="0" fontId="18" fillId="2" borderId="3" xfId="0" applyFont="1" applyFill="1" applyBorder="1" applyAlignment="1">
      <alignment vertical="center" wrapText="1"/>
    </xf>
    <xf numFmtId="4" fontId="50" fillId="0" borderId="3" xfId="0" applyNumberFormat="1" applyFont="1" applyBorder="1" applyAlignment="1">
      <alignment horizontal="center" vertical="center" wrapText="1"/>
    </xf>
    <xf numFmtId="0" fontId="52" fillId="2" borderId="3" xfId="0" applyFont="1" applyFill="1" applyBorder="1" applyAlignment="1">
      <alignment vertical="center" wrapText="1"/>
    </xf>
    <xf numFmtId="0" fontId="49" fillId="2" borderId="0" xfId="0" quotePrefix="1" applyFont="1" applyFill="1" applyAlignment="1">
      <alignment horizontal="left" vertical="center"/>
    </xf>
    <xf numFmtId="3" fontId="50" fillId="2" borderId="0" xfId="0" applyNumberFormat="1" applyFont="1" applyFill="1" applyAlignment="1">
      <alignment horizontal="right"/>
    </xf>
    <xf numFmtId="0" fontId="0" fillId="0" borderId="0" xfId="0" applyFont="1"/>
    <xf numFmtId="0" fontId="46" fillId="0" borderId="0" xfId="0" applyFont="1" applyAlignment="1">
      <alignment horizontal="center" vertical="center" wrapText="1"/>
    </xf>
    <xf numFmtId="3" fontId="46" fillId="0" borderId="0" xfId="0" applyNumberFormat="1" applyFont="1" applyAlignment="1">
      <alignment horizontal="center" vertical="center" wrapText="1"/>
    </xf>
    <xf numFmtId="4" fontId="50" fillId="0" borderId="0" xfId="0" applyNumberFormat="1" applyFont="1" applyAlignment="1">
      <alignment vertical="center" wrapText="1"/>
    </xf>
    <xf numFmtId="4" fontId="24" fillId="0" borderId="0" xfId="0" applyNumberFormat="1" applyFont="1" applyBorder="1" applyAlignment="1">
      <alignment horizontal="center" vertical="top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center" vertical="top" wrapText="1" readingOrder="1"/>
    </xf>
    <xf numFmtId="4" fontId="31" fillId="10" borderId="0" xfId="0" applyNumberFormat="1" applyFont="1" applyFill="1" applyBorder="1" applyAlignment="1">
      <alignment horizontal="center" vertical="center" wrapText="1" readingOrder="1"/>
    </xf>
    <xf numFmtId="0" fontId="36" fillId="0" borderId="0" xfId="0" applyFont="1" applyBorder="1" applyAlignment="1">
      <alignment horizontal="left" vertical="top" wrapText="1" readingOrder="1"/>
    </xf>
    <xf numFmtId="0" fontId="31" fillId="10" borderId="0" xfId="0" applyFont="1" applyFill="1" applyBorder="1" applyAlignment="1">
      <alignment horizontal="left" vertical="center" wrapText="1" readingOrder="1"/>
    </xf>
    <xf numFmtId="4" fontId="31" fillId="10" borderId="0" xfId="0" applyNumberFormat="1" applyFont="1" applyFill="1" applyBorder="1" applyAlignment="1">
      <alignment horizontal="right" vertical="center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46" fillId="0" borderId="4" xfId="0" applyNumberFormat="1" applyFont="1" applyBorder="1" applyAlignment="1">
      <alignment horizontal="center" vertical="center" wrapText="1"/>
    </xf>
    <xf numFmtId="4" fontId="50" fillId="2" borderId="4" xfId="0" applyNumberFormat="1" applyFont="1" applyFill="1" applyBorder="1" applyAlignment="1">
      <alignment horizontal="right"/>
    </xf>
    <xf numFmtId="4" fontId="50" fillId="0" borderId="4" xfId="0" applyNumberFormat="1" applyFont="1" applyFill="1" applyBorder="1" applyAlignment="1">
      <alignment horizontal="right"/>
    </xf>
    <xf numFmtId="4" fontId="50" fillId="0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0" fontId="47" fillId="5" borderId="22" xfId="0" applyFont="1" applyFill="1" applyBorder="1" applyAlignment="1">
      <alignment horizontal="center" vertical="center" wrapText="1" readingOrder="1"/>
    </xf>
    <xf numFmtId="0" fontId="47" fillId="5" borderId="23" xfId="0" applyFont="1" applyFill="1" applyBorder="1" applyAlignment="1">
      <alignment horizontal="center" vertical="center" wrapText="1" readingOrder="1"/>
    </xf>
    <xf numFmtId="0" fontId="47" fillId="5" borderId="24" xfId="0" applyFont="1" applyFill="1" applyBorder="1" applyAlignment="1">
      <alignment horizontal="center" vertical="center" wrapText="1" readingOrder="1"/>
    </xf>
    <xf numFmtId="0" fontId="24" fillId="0" borderId="0" xfId="0" applyFont="1" applyBorder="1" applyAlignment="1">
      <alignment horizontal="center" vertical="center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7" fillId="0" borderId="0" xfId="0" applyFont="1" applyBorder="1" applyAlignment="1">
      <alignment horizontal="lef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0" fontId="36" fillId="0" borderId="0" xfId="0" applyFont="1" applyBorder="1" applyAlignment="1">
      <alignment horizontal="left" vertical="top" readingOrder="1"/>
    </xf>
    <xf numFmtId="4" fontId="37" fillId="0" borderId="0" xfId="0" applyNumberFormat="1" applyFont="1" applyBorder="1" applyAlignment="1">
      <alignment horizontal="right" vertical="top" wrapText="1" readingOrder="1"/>
    </xf>
    <xf numFmtId="4" fontId="22" fillId="15" borderId="0" xfId="0" applyNumberFormat="1" applyFont="1" applyFill="1" applyBorder="1" applyAlignment="1">
      <alignment horizontal="right" vertical="top" wrapText="1" readingOrder="1"/>
    </xf>
    <xf numFmtId="0" fontId="22" fillId="15" borderId="0" xfId="0" applyFont="1" applyFill="1" applyBorder="1" applyAlignment="1">
      <alignment horizontal="left" vertical="top" readingOrder="1"/>
    </xf>
    <xf numFmtId="0" fontId="22" fillId="15" borderId="0" xfId="0" applyFont="1" applyFill="1" applyBorder="1" applyAlignment="1">
      <alignment vertical="top" readingOrder="1"/>
    </xf>
    <xf numFmtId="4" fontId="22" fillId="15" borderId="0" xfId="0" applyNumberFormat="1" applyFont="1" applyFill="1" applyBorder="1" applyAlignment="1">
      <alignment vertical="top" readingOrder="1"/>
    </xf>
    <xf numFmtId="4" fontId="22" fillId="15" borderId="0" xfId="0" applyNumberFormat="1" applyFont="1" applyFill="1" applyBorder="1" applyAlignment="1">
      <alignment vertical="top" wrapText="1" readingOrder="1"/>
    </xf>
    <xf numFmtId="4" fontId="44" fillId="0" borderId="0" xfId="0" applyNumberFormat="1" applyFont="1"/>
    <xf numFmtId="4" fontId="42" fillId="0" borderId="0" xfId="0" applyNumberFormat="1" applyFont="1" applyFill="1" applyBorder="1" applyAlignment="1">
      <alignment horizontal="right" vertical="center" wrapText="1" readingOrder="1"/>
    </xf>
    <xf numFmtId="4" fontId="15" fillId="0" borderId="18" xfId="0" applyNumberFormat="1" applyFont="1" applyBorder="1"/>
    <xf numFmtId="4" fontId="24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lef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0" fontId="36" fillId="0" borderId="0" xfId="0" applyFont="1" applyBorder="1" applyAlignment="1">
      <alignment horizontal="lef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4" fontId="33" fillId="12" borderId="0" xfId="0" applyNumberFormat="1" applyFont="1" applyFill="1" applyBorder="1" applyAlignment="1">
      <alignment horizontal="right" vertical="top" wrapText="1" readingOrder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4" fontId="34" fillId="13" borderId="0" xfId="0" applyNumberFormat="1" applyFont="1" applyFill="1" applyBorder="1" applyAlignment="1">
      <alignment vertical="top" wrapText="1" readingOrder="1"/>
    </xf>
    <xf numFmtId="0" fontId="33" fillId="12" borderId="0" xfId="0" applyFont="1" applyFill="1" applyBorder="1" applyAlignment="1">
      <alignment horizontal="left" vertical="top" wrapText="1" indent="1" readingOrder="1"/>
    </xf>
    <xf numFmtId="4" fontId="35" fillId="16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0" fontId="34" fillId="13" borderId="0" xfId="0" applyFont="1" applyFill="1" applyBorder="1" applyAlignment="1">
      <alignment horizontal="left" vertical="top" wrapText="1" readingOrder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4" fontId="34" fillId="13" borderId="0" xfId="0" applyNumberFormat="1" applyFont="1" applyFill="1" applyBorder="1" applyAlignment="1">
      <alignment vertical="top" wrapText="1" readingOrder="1"/>
    </xf>
    <xf numFmtId="0" fontId="34" fillId="0" borderId="0" xfId="0" applyFont="1" applyBorder="1" applyAlignment="1">
      <alignment horizontal="center" vertical="center" wrapText="1" readingOrder="1"/>
    </xf>
    <xf numFmtId="4" fontId="34" fillId="0" borderId="0" xfId="0" applyNumberFormat="1" applyFont="1" applyAlignment="1">
      <alignment horizontal="right" vertical="top" wrapText="1" readingOrder="1"/>
    </xf>
    <xf numFmtId="0" fontId="53" fillId="0" borderId="0" xfId="0" applyFont="1"/>
    <xf numFmtId="0" fontId="54" fillId="0" borderId="0" xfId="0" applyFont="1" applyBorder="1" applyAlignment="1">
      <alignment horizontal="center" vertical="center" wrapText="1" readingOrder="1"/>
    </xf>
    <xf numFmtId="4" fontId="54" fillId="0" borderId="0" xfId="0" applyNumberFormat="1" applyFont="1" applyAlignment="1">
      <alignment horizontal="right" vertical="top" wrapText="1" readingOrder="1"/>
    </xf>
    <xf numFmtId="0" fontId="41" fillId="0" borderId="0" xfId="0" applyFont="1"/>
    <xf numFmtId="4" fontId="34" fillId="16" borderId="0" xfId="0" applyNumberFormat="1" applyFont="1" applyFill="1" applyBorder="1" applyAlignment="1">
      <alignment horizontal="right" vertical="top" wrapText="1" readingOrder="1"/>
    </xf>
    <xf numFmtId="4" fontId="34" fillId="0" borderId="0" xfId="0" applyNumberFormat="1" applyFont="1" applyAlignment="1">
      <alignment vertical="top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left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4" fontId="34" fillId="9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Fill="1" applyBorder="1" applyAlignment="1">
      <alignment horizontal="right" vertical="top" wrapText="1" readingOrder="1"/>
    </xf>
    <xf numFmtId="0" fontId="36" fillId="0" borderId="0" xfId="0" applyFont="1" applyBorder="1" applyAlignment="1">
      <alignment horizontal="left" vertical="top" readingOrder="1"/>
    </xf>
    <xf numFmtId="0" fontId="33" fillId="12" borderId="0" xfId="0" applyFont="1" applyFill="1" applyBorder="1" applyAlignment="1">
      <alignment horizontal="left" vertical="top" wrapText="1" indent="1" readingOrder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4" fontId="33" fillId="12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4" fontId="34" fillId="13" borderId="0" xfId="0" applyNumberFormat="1" applyFont="1" applyFill="1" applyBorder="1" applyAlignment="1">
      <alignment vertical="top" wrapText="1" readingOrder="1"/>
    </xf>
    <xf numFmtId="0" fontId="31" fillId="4" borderId="0" xfId="0" applyFont="1" applyFill="1" applyBorder="1" applyAlignment="1">
      <alignment horizontal="left" vertical="center" wrapText="1" readingOrder="1"/>
    </xf>
    <xf numFmtId="4" fontId="55" fillId="4" borderId="0" xfId="0" applyNumberFormat="1" applyFont="1" applyFill="1" applyBorder="1" applyAlignment="1">
      <alignment horizontal="right" vertical="center" wrapText="1" readingOrder="1"/>
    </xf>
    <xf numFmtId="4" fontId="33" fillId="7" borderId="0" xfId="0" applyNumberFormat="1" applyFont="1" applyFill="1" applyBorder="1" applyAlignment="1">
      <alignment horizontal="right" vertical="top" wrapText="1" readingOrder="1"/>
    </xf>
    <xf numFmtId="4" fontId="33" fillId="8" borderId="0" xfId="0" applyNumberFormat="1" applyFont="1" applyFill="1" applyBorder="1" applyAlignment="1">
      <alignment horizontal="right" vertical="top" wrapText="1" readingOrder="1"/>
    </xf>
    <xf numFmtId="4" fontId="34" fillId="16" borderId="0" xfId="0" applyNumberFormat="1" applyFont="1" applyFill="1" applyBorder="1" applyAlignment="1">
      <alignment horizontal="right" vertical="top" wrapText="1" readingOrder="1"/>
    </xf>
    <xf numFmtId="4" fontId="35" fillId="16" borderId="0" xfId="0" applyNumberFormat="1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center" vertical="center" wrapText="1"/>
    </xf>
    <xf numFmtId="0" fontId="17" fillId="0" borderId="3" xfId="0" quotePrefix="1" applyFont="1" applyBorder="1" applyAlignment="1">
      <alignment horizontal="center" wrapText="1"/>
    </xf>
    <xf numFmtId="0" fontId="17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wrapText="1"/>
    </xf>
    <xf numFmtId="0" fontId="19" fillId="0" borderId="0" xfId="0" applyFont="1" applyFill="1" applyAlignment="1">
      <alignment horizontal="left" vertical="center" wrapText="1" readingOrder="1"/>
    </xf>
    <xf numFmtId="0" fontId="1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left" vertical="top" wrapText="1" readingOrder="1"/>
    </xf>
    <xf numFmtId="4" fontId="24" fillId="0" borderId="0" xfId="0" applyNumberFormat="1" applyFont="1" applyBorder="1" applyAlignment="1">
      <alignment vertical="top" wrapText="1" readingOrder="1"/>
    </xf>
    <xf numFmtId="4" fontId="22" fillId="0" borderId="0" xfId="0" applyNumberFormat="1" applyFont="1" applyBorder="1" applyAlignment="1">
      <alignment horizontal="center" vertical="top" wrapText="1" readingOrder="1"/>
    </xf>
    <xf numFmtId="0" fontId="22" fillId="15" borderId="0" xfId="0" applyFont="1" applyFill="1" applyBorder="1" applyAlignment="1">
      <alignment horizontal="left" vertical="top" wrapText="1" indent="2" readingOrder="1"/>
    </xf>
    <xf numFmtId="0" fontId="22" fillId="15" borderId="0" xfId="0" applyFont="1" applyFill="1" applyBorder="1" applyAlignment="1">
      <alignment horizontal="left" vertical="top" wrapText="1" readingOrder="1"/>
    </xf>
    <xf numFmtId="4" fontId="22" fillId="15" borderId="0" xfId="0" applyNumberFormat="1" applyFont="1" applyFill="1" applyBorder="1" applyAlignment="1">
      <alignment horizontal="right" vertical="top" wrapText="1" readingOrder="1"/>
    </xf>
    <xf numFmtId="4" fontId="22" fillId="15" borderId="0" xfId="0" applyNumberFormat="1" applyFont="1" applyFill="1" applyBorder="1" applyAlignment="1">
      <alignment horizontal="center" vertical="top" wrapText="1" readingOrder="1"/>
    </xf>
    <xf numFmtId="0" fontId="26" fillId="0" borderId="0" xfId="0" applyFont="1" applyAlignment="1">
      <alignment horizontal="left" vertical="top" wrapText="1" readingOrder="1"/>
    </xf>
    <xf numFmtId="0" fontId="27" fillId="0" borderId="0" xfId="0" applyFont="1" applyAlignment="1">
      <alignment horizontal="center" vertical="center" wrapText="1" readingOrder="1"/>
    </xf>
    <xf numFmtId="0" fontId="38" fillId="0" borderId="0" xfId="0" applyFont="1" applyAlignment="1">
      <alignment horizontal="center" vertical="top" readingOrder="1"/>
    </xf>
    <xf numFmtId="0" fontId="28" fillId="6" borderId="0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 readingOrder="1"/>
    </xf>
    <xf numFmtId="4" fontId="22" fillId="8" borderId="0" xfId="0" applyNumberFormat="1" applyFont="1" applyFill="1" applyBorder="1" applyAlignment="1">
      <alignment horizontal="right" vertical="top" wrapText="1" readingOrder="1"/>
    </xf>
    <xf numFmtId="0" fontId="22" fillId="8" borderId="0" xfId="0" applyFont="1" applyFill="1" applyBorder="1" applyAlignment="1">
      <alignment horizontal="left" vertical="top" wrapText="1" readingOrder="1"/>
    </xf>
    <xf numFmtId="0" fontId="22" fillId="8" borderId="0" xfId="0" applyFont="1" applyFill="1" applyBorder="1" applyAlignment="1">
      <alignment horizontal="left" vertical="top" wrapText="1" indent="1" readingOrder="1"/>
    </xf>
    <xf numFmtId="4" fontId="22" fillId="7" borderId="0" xfId="0" applyNumberFormat="1" applyFont="1" applyFill="1" applyBorder="1" applyAlignment="1">
      <alignment horizontal="right" vertical="top" wrapText="1" readingOrder="1"/>
    </xf>
    <xf numFmtId="0" fontId="22" fillId="7" borderId="0" xfId="0" applyFont="1" applyFill="1" applyBorder="1" applyAlignment="1">
      <alignment horizontal="left" vertical="top" wrapText="1" readingOrder="1"/>
    </xf>
    <xf numFmtId="0" fontId="24" fillId="0" borderId="0" xfId="0" applyFont="1" applyBorder="1" applyAlignment="1">
      <alignment horizontal="center" vertical="center" wrapText="1" readingOrder="1"/>
    </xf>
    <xf numFmtId="4" fontId="24" fillId="0" borderId="0" xfId="0" applyNumberFormat="1" applyFont="1" applyBorder="1" applyAlignment="1">
      <alignment horizontal="right" vertical="top" wrapText="1" readingOrder="1"/>
    </xf>
    <xf numFmtId="0" fontId="22" fillId="0" borderId="0" xfId="0" applyFont="1" applyBorder="1" applyAlignment="1">
      <alignment horizontal="left" vertical="top" wrapText="1" indent="2" readingOrder="1"/>
    </xf>
    <xf numFmtId="4" fontId="22" fillId="15" borderId="0" xfId="0" applyNumberFormat="1" applyFont="1" applyFill="1" applyBorder="1" applyAlignment="1">
      <alignment vertical="top" wrapText="1" readingOrder="1"/>
    </xf>
    <xf numFmtId="0" fontId="22" fillId="15" borderId="0" xfId="0" applyFont="1" applyFill="1" applyBorder="1" applyAlignment="1">
      <alignment horizontal="center" vertical="top" wrapText="1" readingOrder="1"/>
    </xf>
    <xf numFmtId="0" fontId="28" fillId="10" borderId="0" xfId="0" applyFont="1" applyFill="1" applyBorder="1" applyAlignment="1">
      <alignment horizontal="left" vertical="center" wrapText="1" readingOrder="1"/>
    </xf>
    <xf numFmtId="4" fontId="22" fillId="4" borderId="0" xfId="0" applyNumberFormat="1" applyFont="1" applyFill="1" applyBorder="1" applyAlignment="1">
      <alignment horizontal="center" vertical="top" wrapText="1" readingOrder="1"/>
    </xf>
    <xf numFmtId="4" fontId="28" fillId="10" borderId="0" xfId="0" applyNumberFormat="1" applyFont="1" applyFill="1" applyBorder="1" applyAlignment="1">
      <alignment horizontal="center" vertical="center" wrapText="1" readingOrder="1"/>
    </xf>
    <xf numFmtId="4" fontId="24" fillId="0" borderId="0" xfId="0" applyNumberFormat="1" applyFont="1" applyBorder="1" applyAlignment="1">
      <alignment horizontal="center" vertical="top" wrapText="1" readingOrder="1"/>
    </xf>
    <xf numFmtId="0" fontId="36" fillId="0" borderId="0" xfId="0" applyFont="1" applyBorder="1" applyAlignment="1">
      <alignment horizontal="left" vertical="top" wrapText="1" readingOrder="1"/>
    </xf>
    <xf numFmtId="4" fontId="36" fillId="0" borderId="0" xfId="0" applyNumberFormat="1" applyFont="1" applyBorder="1" applyAlignment="1">
      <alignment horizontal="right" vertical="top" wrapText="1" readingOrder="1"/>
    </xf>
    <xf numFmtId="0" fontId="36" fillId="0" borderId="0" xfId="0" applyFont="1" applyBorder="1" applyAlignment="1">
      <alignment horizontal="left" vertical="top" readingOrder="1"/>
    </xf>
    <xf numFmtId="0" fontId="32" fillId="0" borderId="0" xfId="0" applyFont="1" applyBorder="1" applyAlignment="1">
      <alignment horizontal="left" vertical="top" wrapText="1" readingOrder="1"/>
    </xf>
    <xf numFmtId="4" fontId="32" fillId="0" borderId="0" xfId="0" applyNumberFormat="1" applyFont="1" applyBorder="1" applyAlignment="1">
      <alignment horizontal="right" vertical="top" wrapText="1" readingOrder="1"/>
    </xf>
    <xf numFmtId="4" fontId="32" fillId="0" borderId="0" xfId="0" applyNumberFormat="1" applyFont="1" applyBorder="1" applyAlignment="1">
      <alignment horizontal="center" vertical="top" wrapText="1" readingOrder="1"/>
    </xf>
    <xf numFmtId="0" fontId="29" fillId="0" borderId="0" xfId="0" applyFont="1" applyAlignment="1">
      <alignment horizontal="left" vertical="top" wrapText="1" readingOrder="1"/>
    </xf>
    <xf numFmtId="0" fontId="31" fillId="11" borderId="0" xfId="0" applyFont="1" applyFill="1" applyBorder="1" applyAlignment="1">
      <alignment horizontal="center" vertical="center" wrapText="1" readingOrder="1"/>
    </xf>
    <xf numFmtId="0" fontId="28" fillId="11" borderId="0" xfId="0" applyFont="1" applyFill="1" applyBorder="1" applyAlignment="1">
      <alignment horizontal="center" vertical="center" wrapText="1" readingOrder="1"/>
    </xf>
    <xf numFmtId="0" fontId="34" fillId="9" borderId="0" xfId="0" applyFont="1" applyFill="1" applyBorder="1" applyAlignment="1">
      <alignment horizontal="left" vertical="top" wrapText="1" indent="2" readingOrder="1"/>
    </xf>
    <xf numFmtId="0" fontId="34" fillId="9" borderId="0" xfId="0" applyFont="1" applyFill="1" applyBorder="1" applyAlignment="1">
      <alignment horizontal="left" vertical="top" wrapText="1" readingOrder="1"/>
    </xf>
    <xf numFmtId="4" fontId="34" fillId="9" borderId="0" xfId="0" applyNumberFormat="1" applyFont="1" applyFill="1" applyBorder="1" applyAlignment="1">
      <alignment horizontal="right" vertical="top" wrapText="1" readingOrder="1"/>
    </xf>
    <xf numFmtId="4" fontId="34" fillId="9" borderId="0" xfId="0" applyNumberFormat="1" applyFont="1" applyFill="1" applyBorder="1" applyAlignment="1">
      <alignment horizontal="center" vertical="top" wrapText="1" readingOrder="1"/>
    </xf>
    <xf numFmtId="0" fontId="36" fillId="0" borderId="0" xfId="0" applyFont="1" applyBorder="1" applyAlignment="1">
      <alignment horizontal="center" vertical="center" wrapText="1" readingOrder="1"/>
    </xf>
    <xf numFmtId="4" fontId="36" fillId="0" borderId="0" xfId="0" applyNumberFormat="1" applyFont="1" applyBorder="1" applyAlignment="1">
      <alignment horizontal="center" vertical="top" wrapText="1" readingOrder="1"/>
    </xf>
    <xf numFmtId="0" fontId="34" fillId="9" borderId="0" xfId="0" applyFont="1" applyFill="1" applyBorder="1" applyAlignment="1">
      <alignment horizontal="center" vertical="top" wrapText="1" readingOrder="1"/>
    </xf>
    <xf numFmtId="4" fontId="36" fillId="0" borderId="0" xfId="0" applyNumberFormat="1" applyFont="1" applyFill="1" applyBorder="1" applyAlignment="1">
      <alignment horizontal="right" vertical="top" wrapText="1" readingOrder="1"/>
    </xf>
    <xf numFmtId="4" fontId="31" fillId="10" borderId="0" xfId="0" applyNumberFormat="1" applyFont="1" applyFill="1" applyBorder="1" applyAlignment="1">
      <alignment horizontal="center" vertical="center" wrapText="1" readingOrder="1"/>
    </xf>
    <xf numFmtId="4" fontId="37" fillId="0" borderId="0" xfId="0" applyNumberFormat="1" applyFont="1" applyBorder="1" applyAlignment="1">
      <alignment horizontal="right" vertical="top" wrapText="1" readingOrder="1"/>
    </xf>
    <xf numFmtId="0" fontId="31" fillId="10" borderId="0" xfId="0" applyFont="1" applyFill="1" applyBorder="1" applyAlignment="1">
      <alignment horizontal="left" vertical="center" wrapText="1" readingOrder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" fontId="34" fillId="13" borderId="0" xfId="0" applyNumberFormat="1" applyFont="1" applyFill="1" applyBorder="1" applyAlignment="1">
      <alignment horizontal="right" vertical="top" wrapText="1" readingOrder="1"/>
    </xf>
    <xf numFmtId="0" fontId="34" fillId="13" borderId="0" xfId="0" applyFont="1" applyFill="1" applyBorder="1" applyAlignment="1">
      <alignment horizontal="center" vertical="center" readingOrder="1"/>
    </xf>
    <xf numFmtId="0" fontId="20" fillId="12" borderId="0" xfId="0" applyFont="1" applyFill="1" applyBorder="1" applyAlignment="1">
      <alignment horizontal="left" vertical="top" wrapText="1" readingOrder="1"/>
    </xf>
    <xf numFmtId="0" fontId="34" fillId="13" borderId="0" xfId="0" applyFont="1" applyFill="1" applyBorder="1" applyAlignment="1">
      <alignment horizontal="left" vertical="top" wrapText="1" indent="2" readingOrder="1"/>
    </xf>
    <xf numFmtId="0" fontId="34" fillId="13" borderId="0" xfId="0" applyFont="1" applyFill="1" applyBorder="1" applyAlignment="1">
      <alignment horizontal="left" vertical="top" wrapText="1" readingOrder="1"/>
    </xf>
    <xf numFmtId="4" fontId="35" fillId="16" borderId="0" xfId="0" applyNumberFormat="1" applyFont="1" applyFill="1" applyBorder="1" applyAlignment="1">
      <alignment horizontal="center" vertical="top" wrapText="1" readingOrder="1"/>
    </xf>
    <xf numFmtId="4" fontId="35" fillId="16" borderId="0" xfId="0" applyNumberFormat="1" applyFont="1" applyFill="1" applyBorder="1" applyAlignment="1">
      <alignment horizontal="right" vertical="top" wrapText="1" readingOrder="1"/>
    </xf>
    <xf numFmtId="0" fontId="33" fillId="8" borderId="0" xfId="0" applyFont="1" applyFill="1" applyBorder="1" applyAlignment="1">
      <alignment horizontal="left" vertical="top" wrapText="1" readingOrder="1"/>
    </xf>
    <xf numFmtId="4" fontId="33" fillId="8" borderId="0" xfId="0" applyNumberFormat="1" applyFont="1" applyFill="1" applyBorder="1" applyAlignment="1">
      <alignment vertical="top" wrapText="1" readingOrder="1"/>
    </xf>
    <xf numFmtId="0" fontId="23" fillId="13" borderId="0" xfId="0" applyFont="1" applyFill="1" applyBorder="1" applyAlignment="1">
      <alignment horizontal="center" vertical="center" wrapText="1" readingOrder="1"/>
    </xf>
    <xf numFmtId="0" fontId="23" fillId="13" borderId="0" xfId="0" applyFont="1" applyFill="1" applyBorder="1" applyAlignment="1">
      <alignment horizontal="left" vertical="top" wrapText="1" readingOrder="1"/>
    </xf>
    <xf numFmtId="0" fontId="35" fillId="16" borderId="0" xfId="0" applyFont="1" applyFill="1" applyBorder="1" applyAlignment="1">
      <alignment horizontal="center" vertical="center" wrapText="1" readingOrder="1"/>
    </xf>
    <xf numFmtId="0" fontId="35" fillId="16" borderId="0" xfId="0" applyFont="1" applyFill="1" applyBorder="1" applyAlignment="1">
      <alignment horizontal="left" vertical="top" wrapText="1" readingOrder="1"/>
    </xf>
    <xf numFmtId="0" fontId="34" fillId="16" borderId="0" xfId="0" applyFont="1" applyFill="1" applyBorder="1" applyAlignment="1">
      <alignment horizontal="center" vertical="center" wrapText="1" readingOrder="1"/>
    </xf>
    <xf numFmtId="4" fontId="34" fillId="16" borderId="0" xfId="0" applyNumberFormat="1" applyFont="1" applyFill="1" applyBorder="1" applyAlignment="1">
      <alignment horizontal="center" vertical="top" wrapText="1" readingOrder="1"/>
    </xf>
    <xf numFmtId="4" fontId="34" fillId="16" borderId="0" xfId="0" applyNumberFormat="1" applyFont="1" applyFill="1" applyBorder="1" applyAlignment="1">
      <alignment horizontal="right" vertical="top" wrapText="1" readingOrder="1"/>
    </xf>
    <xf numFmtId="0" fontId="34" fillId="16" borderId="0" xfId="0" applyFont="1" applyFill="1" applyBorder="1" applyAlignment="1">
      <alignment horizontal="left" vertical="top" wrapText="1" readingOrder="1"/>
    </xf>
    <xf numFmtId="0" fontId="31" fillId="4" borderId="0" xfId="0" applyFont="1" applyFill="1" applyBorder="1" applyAlignment="1">
      <alignment horizontal="center" vertical="center" wrapText="1" readingOrder="1"/>
    </xf>
    <xf numFmtId="0" fontId="33" fillId="7" borderId="0" xfId="0" applyFont="1" applyFill="1" applyBorder="1" applyAlignment="1">
      <alignment horizontal="left" vertical="top" wrapText="1" readingOrder="1"/>
    </xf>
    <xf numFmtId="4" fontId="33" fillId="7" borderId="0" xfId="0" applyNumberFormat="1" applyFont="1" applyFill="1" applyBorder="1" applyAlignment="1">
      <alignment horizontal="right" vertical="top" wrapText="1" readingOrder="1"/>
    </xf>
    <xf numFmtId="4" fontId="33" fillId="8" borderId="0" xfId="0" applyNumberFormat="1" applyFont="1" applyFill="1" applyBorder="1" applyAlignment="1">
      <alignment horizontal="right" vertical="top" wrapText="1" readingOrder="1"/>
    </xf>
    <xf numFmtId="0" fontId="33" fillId="8" borderId="0" xfId="0" applyFont="1" applyFill="1" applyBorder="1" applyAlignment="1">
      <alignment horizontal="left" vertical="top" wrapText="1" indent="1" readingOrder="1"/>
    </xf>
    <xf numFmtId="0" fontId="33" fillId="12" borderId="0" xfId="0" applyFont="1" applyFill="1" applyBorder="1" applyAlignment="1">
      <alignment horizontal="left" vertical="top" wrapText="1" indent="1" readingOrder="1"/>
    </xf>
    <xf numFmtId="0" fontId="33" fillId="12" borderId="0" xfId="0" applyFont="1" applyFill="1" applyBorder="1" applyAlignment="1">
      <alignment horizontal="left" vertical="top" wrapText="1" readingOrder="1"/>
    </xf>
    <xf numFmtId="4" fontId="33" fillId="12" borderId="0" xfId="0" applyNumberFormat="1" applyFont="1" applyFill="1" applyBorder="1" applyAlignment="1">
      <alignment horizontal="right" vertical="top" wrapText="1" readingOrder="1"/>
    </xf>
    <xf numFmtId="0" fontId="23" fillId="13" borderId="0" xfId="0" applyFont="1" applyFill="1" applyBorder="1" applyAlignment="1">
      <alignment horizontal="left" vertical="center" wrapText="1" readingOrder="1"/>
    </xf>
    <xf numFmtId="0" fontId="34" fillId="13" borderId="0" xfId="0" applyFont="1" applyFill="1" applyBorder="1" applyAlignment="1">
      <alignment horizontal="center" vertical="top" wrapText="1" readingOrder="1"/>
    </xf>
    <xf numFmtId="0" fontId="33" fillId="14" borderId="0" xfId="0" applyFont="1" applyFill="1" applyBorder="1" applyAlignment="1">
      <alignment horizontal="left" vertical="top" wrapText="1" readingOrder="1"/>
    </xf>
    <xf numFmtId="4" fontId="33" fillId="14" borderId="0" xfId="0" applyNumberFormat="1" applyFont="1" applyFill="1" applyBorder="1" applyAlignment="1">
      <alignment horizontal="right" vertical="top" wrapText="1" readingOrder="1"/>
    </xf>
    <xf numFmtId="4" fontId="36" fillId="0" borderId="0" xfId="0" applyNumberFormat="1" applyFont="1" applyBorder="1" applyAlignment="1">
      <alignment vertical="top" wrapText="1" readingOrder="1"/>
    </xf>
    <xf numFmtId="0" fontId="31" fillId="4" borderId="0" xfId="0" applyFont="1" applyFill="1" applyBorder="1" applyAlignment="1">
      <alignment horizontal="left" vertical="center" wrapText="1" readingOrder="1"/>
    </xf>
    <xf numFmtId="4" fontId="55" fillId="4" borderId="0" xfId="0" applyNumberFormat="1" applyFont="1" applyFill="1" applyBorder="1" applyAlignment="1">
      <alignment horizontal="right" vertical="center" wrapText="1" readingOrder="1"/>
    </xf>
    <xf numFmtId="0" fontId="34" fillId="13" borderId="0" xfId="0" applyFont="1" applyFill="1" applyBorder="1" applyAlignment="1">
      <alignment horizontal="left" vertical="top" readingOrder="1"/>
    </xf>
    <xf numFmtId="0" fontId="45" fillId="0" borderId="0" xfId="0" applyFont="1" applyAlignment="1">
      <alignment horizontal="center" vertical="center" wrapText="1" readingOrder="1"/>
    </xf>
    <xf numFmtId="4" fontId="34" fillId="13" borderId="0" xfId="0" applyNumberFormat="1" applyFont="1" applyFill="1" applyBorder="1" applyAlignment="1">
      <alignment vertical="top" wrapText="1" readingOrder="1"/>
    </xf>
    <xf numFmtId="0" fontId="20" fillId="12" borderId="0" xfId="0" applyFont="1" applyFill="1" applyBorder="1" applyAlignment="1">
      <alignment horizontal="left" vertical="center" wrapText="1" readingOrder="1"/>
    </xf>
    <xf numFmtId="0" fontId="37" fillId="0" borderId="0" xfId="0" applyFont="1" applyBorder="1" applyAlignment="1">
      <alignment horizontal="left" vertical="top" wrapText="1" readingOrder="1"/>
    </xf>
    <xf numFmtId="0" fontId="34" fillId="13" borderId="0" xfId="0" applyFont="1" applyFill="1" applyBorder="1" applyAlignment="1">
      <alignment horizontal="left" vertical="center" wrapText="1" readingOrder="1"/>
    </xf>
    <xf numFmtId="4" fontId="36" fillId="12" borderId="0" xfId="0" applyNumberFormat="1" applyFont="1" applyFill="1" applyBorder="1" applyAlignment="1">
      <alignment horizontal="right" vertical="top" wrapText="1" readingOrder="1"/>
    </xf>
    <xf numFmtId="4" fontId="36" fillId="13" borderId="0" xfId="0" applyNumberFormat="1" applyFont="1" applyFill="1" applyBorder="1" applyAlignment="1">
      <alignment horizontal="right" vertical="top" wrapText="1" readingOrder="1"/>
    </xf>
    <xf numFmtId="0" fontId="33" fillId="0" borderId="0" xfId="0" applyFont="1" applyFill="1" applyBorder="1" applyAlignment="1">
      <alignment horizontal="left" vertical="top" wrapText="1" indent="1" readingOrder="1"/>
    </xf>
    <xf numFmtId="0" fontId="34" fillId="12" borderId="0" xfId="0" applyFont="1" applyFill="1" applyBorder="1" applyAlignment="1">
      <alignment horizontal="left" vertical="top" wrapText="1" indent="1" readingOrder="1"/>
    </xf>
    <xf numFmtId="4" fontId="54" fillId="13" borderId="0" xfId="0" applyNumberFormat="1" applyFont="1" applyFill="1" applyBorder="1" applyAlignment="1">
      <alignment horizontal="right" vertical="top" wrapText="1" readingOrder="1"/>
    </xf>
    <xf numFmtId="4" fontId="24" fillId="0" borderId="0" xfId="0" applyNumberFormat="1" applyFont="1" applyFill="1" applyBorder="1" applyAlignment="1">
      <alignment horizontal="right" vertical="top" wrapText="1" readingOrder="1"/>
    </xf>
    <xf numFmtId="4" fontId="22" fillId="0" borderId="0" xfId="0" applyNumberFormat="1" applyFont="1" applyFill="1" applyBorder="1" applyAlignment="1">
      <alignment horizontal="right" vertical="top" wrapText="1" readingOrder="1"/>
    </xf>
    <xf numFmtId="4" fontId="36" fillId="14" borderId="0" xfId="0" applyNumberFormat="1" applyFont="1" applyFill="1" applyBorder="1" applyAlignment="1">
      <alignment horizontal="right" vertical="top" wrapText="1" readingOrder="1"/>
    </xf>
    <xf numFmtId="4" fontId="36" fillId="4" borderId="0" xfId="0" applyNumberFormat="1" applyFont="1" applyFill="1" applyBorder="1" applyAlignment="1">
      <alignment horizontal="right" vertical="top" wrapText="1" readingOrder="1"/>
    </xf>
    <xf numFmtId="0" fontId="36" fillId="0" borderId="0" xfId="0" applyFont="1" applyFill="1" applyBorder="1" applyAlignment="1">
      <alignment horizontal="left" vertical="top" wrapText="1" readingOrder="1"/>
    </xf>
    <xf numFmtId="0" fontId="36" fillId="0" borderId="0" xfId="0" applyFont="1" applyFill="1" applyBorder="1" applyAlignment="1">
      <alignment horizontal="center" vertical="center" wrapText="1" readingOrder="1"/>
    </xf>
    <xf numFmtId="4" fontId="24" fillId="0" borderId="0" xfId="0" applyNumberFormat="1" applyFont="1" applyFill="1" applyBorder="1" applyAlignment="1">
      <alignment horizontal="center" vertical="top" wrapText="1" readingOrder="1"/>
    </xf>
    <xf numFmtId="4" fontId="24" fillId="0" borderId="0" xfId="0" applyNumberFormat="1" applyFont="1" applyFill="1" applyBorder="1" applyAlignment="1">
      <alignment horizontal="right" vertical="top" wrapText="1" readingOrder="1"/>
    </xf>
    <xf numFmtId="0" fontId="36" fillId="0" borderId="0" xfId="0" applyFont="1" applyFill="1" applyBorder="1" applyAlignment="1">
      <alignment vertical="top" wrapText="1" readingOrder="1"/>
    </xf>
    <xf numFmtId="0" fontId="36" fillId="0" borderId="0" xfId="0" applyFont="1" applyFill="1" applyBorder="1" applyAlignment="1">
      <alignment vertical="top" readingOrder="1"/>
    </xf>
    <xf numFmtId="0" fontId="42" fillId="0" borderId="0" xfId="0" applyFont="1" applyFill="1" applyBorder="1" applyAlignment="1">
      <alignment vertical="top" wrapText="1" readingOrder="1"/>
    </xf>
    <xf numFmtId="4" fontId="14" fillId="0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4" fontId="0" fillId="0" borderId="3" xfId="0" applyNumberFormat="1" applyFill="1" applyBorder="1"/>
    <xf numFmtId="4" fontId="21" fillId="0" borderId="3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left" vertical="top" wrapText="1" readingOrder="1"/>
    </xf>
    <xf numFmtId="4" fontId="22" fillId="0" borderId="0" xfId="0" applyNumberFormat="1" applyFont="1" applyFill="1" applyBorder="1" applyAlignment="1">
      <alignment horizontal="right" vertical="top" wrapText="1" readingOrder="1"/>
    </xf>
    <xf numFmtId="4" fontId="22" fillId="0" borderId="0" xfId="0" applyNumberFormat="1" applyFont="1" applyFill="1" applyBorder="1" applyAlignment="1">
      <alignment horizontal="center" vertical="top" wrapText="1" readingOrder="1"/>
    </xf>
    <xf numFmtId="4" fontId="22" fillId="0" borderId="0" xfId="0" applyNumberFormat="1" applyFont="1" applyFill="1" applyBorder="1" applyAlignment="1">
      <alignment vertical="top" wrapText="1" readingOrder="1"/>
    </xf>
    <xf numFmtId="4" fontId="24" fillId="15" borderId="0" xfId="0" applyNumberFormat="1" applyFont="1" applyFill="1" applyBorder="1" applyAlignment="1">
      <alignment horizontal="right" vertical="top" wrapText="1" readingOrder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13" zoomScaleNormal="100" workbookViewId="0">
      <selection activeCell="A40" sqref="A40"/>
    </sheetView>
  </sheetViews>
  <sheetFormatPr defaultRowHeight="15" x14ac:dyDescent="0.25"/>
  <cols>
    <col min="5" max="5" width="25.140625" customWidth="1"/>
    <col min="6" max="6" width="16" customWidth="1"/>
    <col min="7" max="7" width="15.85546875" customWidth="1"/>
    <col min="8" max="8" width="18.7109375" customWidth="1"/>
    <col min="9" max="9" width="17.28515625" customWidth="1"/>
    <col min="10" max="10" width="17" customWidth="1"/>
    <col min="11" max="11" width="10" customWidth="1"/>
  </cols>
  <sheetData>
    <row r="1" spans="1:11" x14ac:dyDescent="0.25">
      <c r="A1" t="s">
        <v>14</v>
      </c>
    </row>
    <row r="2" spans="1:11" x14ac:dyDescent="0.25">
      <c r="A2" t="s">
        <v>346</v>
      </c>
    </row>
    <row r="3" spans="1:11" x14ac:dyDescent="0.25">
      <c r="A3" t="s">
        <v>345</v>
      </c>
    </row>
    <row r="5" spans="1:11" x14ac:dyDescent="0.25">
      <c r="A5" t="s">
        <v>424</v>
      </c>
    </row>
    <row r="6" spans="1:11" x14ac:dyDescent="0.25">
      <c r="A6" t="s">
        <v>430</v>
      </c>
    </row>
    <row r="8" spans="1:11" ht="35.25" customHeight="1" x14ac:dyDescent="0.25">
      <c r="A8" s="302" t="s">
        <v>359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</row>
    <row r="9" spans="1:11" ht="15.7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ht="15.75" x14ac:dyDescent="0.25">
      <c r="A10" s="302" t="s">
        <v>9</v>
      </c>
      <c r="B10" s="302"/>
      <c r="C10" s="302"/>
      <c r="D10" s="302"/>
      <c r="E10" s="302"/>
      <c r="F10" s="302"/>
      <c r="G10" s="302"/>
      <c r="H10" s="302"/>
      <c r="I10" s="313"/>
      <c r="J10" s="313"/>
    </row>
    <row r="11" spans="1:11" ht="15.75" x14ac:dyDescent="0.25">
      <c r="A11" s="302" t="s">
        <v>351</v>
      </c>
      <c r="B11" s="314"/>
      <c r="C11" s="314"/>
      <c r="D11" s="314"/>
      <c r="E11" s="314"/>
      <c r="F11" s="314"/>
      <c r="G11" s="314"/>
      <c r="H11" s="314"/>
      <c r="I11" s="314"/>
      <c r="J11" s="314"/>
    </row>
    <row r="12" spans="1:11" ht="18" x14ac:dyDescent="0.25">
      <c r="A12" s="1"/>
      <c r="B12" s="2"/>
      <c r="C12" s="2"/>
      <c r="D12" s="2"/>
      <c r="E12" s="6"/>
      <c r="F12" s="7"/>
      <c r="G12" s="7"/>
      <c r="H12" s="7"/>
      <c r="I12" s="7"/>
      <c r="J12" s="30" t="s">
        <v>16</v>
      </c>
    </row>
    <row r="13" spans="1:11" ht="51" x14ac:dyDescent="0.25">
      <c r="A13" s="19"/>
      <c r="B13" s="20"/>
      <c r="C13" s="20"/>
      <c r="D13" s="21"/>
      <c r="E13" s="22"/>
      <c r="F13" s="38" t="s">
        <v>361</v>
      </c>
      <c r="G13" s="3" t="s">
        <v>379</v>
      </c>
      <c r="H13" s="3" t="s">
        <v>380</v>
      </c>
      <c r="I13" s="38" t="s">
        <v>381</v>
      </c>
      <c r="J13" s="3" t="s">
        <v>60</v>
      </c>
      <c r="K13" s="3" t="s">
        <v>61</v>
      </c>
    </row>
    <row r="14" spans="1:11" x14ac:dyDescent="0.25">
      <c r="A14" s="303">
        <v>1</v>
      </c>
      <c r="B14" s="303"/>
      <c r="C14" s="303"/>
      <c r="D14" s="303"/>
      <c r="E14" s="304"/>
      <c r="F14" s="39">
        <v>2</v>
      </c>
      <c r="G14" s="39">
        <v>3</v>
      </c>
      <c r="H14" s="39">
        <v>4</v>
      </c>
      <c r="I14" s="39">
        <v>5</v>
      </c>
      <c r="J14" s="39" t="s">
        <v>62</v>
      </c>
      <c r="K14" s="39" t="s">
        <v>63</v>
      </c>
    </row>
    <row r="15" spans="1:11" x14ac:dyDescent="0.25">
      <c r="A15" s="315" t="s">
        <v>0</v>
      </c>
      <c r="B15" s="316"/>
      <c r="C15" s="316"/>
      <c r="D15" s="316"/>
      <c r="E15" s="317"/>
      <c r="F15" s="44">
        <f>SUM(F16:F17)</f>
        <v>3144384.67</v>
      </c>
      <c r="G15" s="229">
        <v>8947355.5099999998</v>
      </c>
      <c r="H15" s="229">
        <v>10200679.42</v>
      </c>
      <c r="I15" s="44">
        <v>5269037.6399999997</v>
      </c>
      <c r="J15" s="44">
        <f>SUM(I15/F15)*100</f>
        <v>167.56975348057526</v>
      </c>
      <c r="K15" s="441">
        <f>SUM(I15/H15)*100</f>
        <v>51.653791115807849</v>
      </c>
    </row>
    <row r="16" spans="1:11" x14ac:dyDescent="0.25">
      <c r="A16" s="311" t="s">
        <v>17</v>
      </c>
      <c r="B16" s="312"/>
      <c r="C16" s="312"/>
      <c r="D16" s="312"/>
      <c r="E16" s="318"/>
      <c r="F16" s="45">
        <v>3144384.67</v>
      </c>
      <c r="G16" s="230">
        <v>8947355.5099999998</v>
      </c>
      <c r="H16" s="230">
        <v>10200679.42</v>
      </c>
      <c r="I16" s="45">
        <v>5269037.6399999997</v>
      </c>
      <c r="J16" s="440">
        <f t="shared" ref="J16:J21" si="0">SUM(I16/F16)*100</f>
        <v>167.56975348057526</v>
      </c>
      <c r="K16" s="442">
        <f t="shared" ref="K16:K21" si="1">SUM(I16/H16)*100</f>
        <v>51.653791115807849</v>
      </c>
    </row>
    <row r="17" spans="1:14" x14ac:dyDescent="0.25">
      <c r="A17" s="319" t="s">
        <v>18</v>
      </c>
      <c r="B17" s="318"/>
      <c r="C17" s="318"/>
      <c r="D17" s="318"/>
      <c r="E17" s="318"/>
      <c r="F17" s="45">
        <v>0</v>
      </c>
      <c r="G17" s="230">
        <v>0</v>
      </c>
      <c r="H17" s="230">
        <v>0</v>
      </c>
      <c r="I17" s="45">
        <v>0</v>
      </c>
      <c r="J17" s="440">
        <v>0</v>
      </c>
      <c r="K17" s="442">
        <v>0</v>
      </c>
    </row>
    <row r="18" spans="1:14" x14ac:dyDescent="0.25">
      <c r="A18" s="25" t="s">
        <v>1</v>
      </c>
      <c r="B18" s="29"/>
      <c r="C18" s="29"/>
      <c r="D18" s="29"/>
      <c r="E18" s="29"/>
      <c r="F18" s="44">
        <f>SUM(F19:F20)</f>
        <v>3535600.7600000002</v>
      </c>
      <c r="G18" s="229">
        <v>8707355.5099999998</v>
      </c>
      <c r="H18" s="229">
        <v>9578976.2899999991</v>
      </c>
      <c r="I18" s="44">
        <f>SUM(I19:I20)</f>
        <v>4423976.01</v>
      </c>
      <c r="J18" s="44">
        <f t="shared" si="0"/>
        <v>125.12657141752621</v>
      </c>
      <c r="K18" s="441">
        <f t="shared" si="1"/>
        <v>46.184225496188176</v>
      </c>
    </row>
    <row r="19" spans="1:14" x14ac:dyDescent="0.25">
      <c r="A19" s="320" t="s">
        <v>19</v>
      </c>
      <c r="B19" s="312"/>
      <c r="C19" s="312"/>
      <c r="D19" s="312"/>
      <c r="E19" s="312"/>
      <c r="F19" s="45">
        <v>3519788.68</v>
      </c>
      <c r="G19" s="231">
        <v>8441055.5099999998</v>
      </c>
      <c r="H19" s="231">
        <v>9103626.2899999991</v>
      </c>
      <c r="I19" s="45">
        <v>4328252.99</v>
      </c>
      <c r="J19" s="440">
        <f t="shared" si="0"/>
        <v>122.96911500948404</v>
      </c>
      <c r="K19" s="442">
        <f t="shared" si="1"/>
        <v>47.544273590782474</v>
      </c>
    </row>
    <row r="20" spans="1:14" x14ac:dyDescent="0.25">
      <c r="A20" s="319" t="s">
        <v>20</v>
      </c>
      <c r="B20" s="318"/>
      <c r="C20" s="318"/>
      <c r="D20" s="318"/>
      <c r="E20" s="318"/>
      <c r="F20" s="45">
        <v>15812.08</v>
      </c>
      <c r="G20" s="231">
        <v>266300</v>
      </c>
      <c r="H20" s="231">
        <v>475350</v>
      </c>
      <c r="I20" s="45">
        <v>95723.02</v>
      </c>
      <c r="J20" s="440">
        <f t="shared" si="0"/>
        <v>605.37905196533291</v>
      </c>
      <c r="K20" s="442">
        <f t="shared" si="1"/>
        <v>20.137376669822238</v>
      </c>
    </row>
    <row r="21" spans="1:14" x14ac:dyDescent="0.25">
      <c r="A21" s="321" t="s">
        <v>2</v>
      </c>
      <c r="B21" s="316"/>
      <c r="C21" s="316"/>
      <c r="D21" s="316"/>
      <c r="E21" s="316"/>
      <c r="F21" s="44">
        <f>SUM(F15-F18)</f>
        <v>-391216.09000000032</v>
      </c>
      <c r="G21" s="229">
        <v>240000</v>
      </c>
      <c r="H21" s="229">
        <v>621703.13</v>
      </c>
      <c r="I21" s="44">
        <f>SUM(I15-I18)</f>
        <v>845061.62999999989</v>
      </c>
      <c r="J21" s="44">
        <f t="shared" si="0"/>
        <v>-216.0089146640158</v>
      </c>
      <c r="K21" s="441">
        <f t="shared" si="1"/>
        <v>135.92687397279147</v>
      </c>
    </row>
    <row r="22" spans="1:14" ht="18" x14ac:dyDescent="0.25">
      <c r="A22" s="4"/>
      <c r="B22" s="15"/>
      <c r="C22" s="15"/>
      <c r="D22" s="15"/>
      <c r="E22" s="15"/>
      <c r="F22" s="15"/>
      <c r="G22" s="15"/>
      <c r="H22" s="15"/>
      <c r="I22" s="16"/>
      <c r="J22" s="16"/>
    </row>
    <row r="23" spans="1:14" ht="15.75" x14ac:dyDescent="0.25">
      <c r="A23" s="302" t="s">
        <v>352</v>
      </c>
      <c r="B23" s="314"/>
      <c r="C23" s="314"/>
      <c r="D23" s="314"/>
      <c r="E23" s="314"/>
      <c r="F23" s="314"/>
      <c r="G23" s="314"/>
      <c r="H23" s="314"/>
      <c r="I23" s="314"/>
      <c r="J23" s="314"/>
    </row>
    <row r="24" spans="1:14" ht="51" x14ac:dyDescent="0.25">
      <c r="A24" s="308" t="s">
        <v>4</v>
      </c>
      <c r="B24" s="309"/>
      <c r="C24" s="309"/>
      <c r="D24" s="309"/>
      <c r="E24" s="310"/>
      <c r="F24" s="38" t="s">
        <v>361</v>
      </c>
      <c r="G24" s="3" t="s">
        <v>379</v>
      </c>
      <c r="H24" s="3" t="s">
        <v>380</v>
      </c>
      <c r="I24" s="38" t="s">
        <v>381</v>
      </c>
      <c r="J24" s="3" t="s">
        <v>60</v>
      </c>
      <c r="K24" s="3" t="s">
        <v>61</v>
      </c>
    </row>
    <row r="25" spans="1:14" x14ac:dyDescent="0.25">
      <c r="A25" s="303">
        <v>1</v>
      </c>
      <c r="B25" s="303"/>
      <c r="C25" s="303"/>
      <c r="D25" s="303"/>
      <c r="E25" s="304"/>
      <c r="F25" s="39">
        <v>2</v>
      </c>
      <c r="G25" s="39">
        <v>3</v>
      </c>
      <c r="H25" s="39">
        <v>4</v>
      </c>
      <c r="I25" s="39">
        <v>5</v>
      </c>
      <c r="J25" s="39" t="s">
        <v>62</v>
      </c>
      <c r="K25" s="39" t="s">
        <v>63</v>
      </c>
    </row>
    <row r="26" spans="1:14" x14ac:dyDescent="0.25">
      <c r="A26" s="311" t="s">
        <v>21</v>
      </c>
      <c r="B26" s="325"/>
      <c r="C26" s="325"/>
      <c r="D26" s="325"/>
      <c r="E26" s="326"/>
      <c r="F26" s="24">
        <v>0</v>
      </c>
      <c r="G26" s="24">
        <v>0</v>
      </c>
      <c r="H26" s="24"/>
      <c r="I26" s="24">
        <v>0</v>
      </c>
      <c r="J26" s="24">
        <v>0</v>
      </c>
      <c r="K26" s="24">
        <v>0</v>
      </c>
    </row>
    <row r="27" spans="1:14" ht="30.75" customHeight="1" x14ac:dyDescent="0.25">
      <c r="A27" s="311" t="s">
        <v>22</v>
      </c>
      <c r="B27" s="312"/>
      <c r="C27" s="312"/>
      <c r="D27" s="312"/>
      <c r="E27" s="312"/>
      <c r="F27" s="24">
        <v>0</v>
      </c>
      <c r="G27" s="24">
        <v>0</v>
      </c>
      <c r="H27" s="24"/>
      <c r="I27" s="24">
        <v>0</v>
      </c>
      <c r="J27" s="24">
        <v>0</v>
      </c>
      <c r="K27" s="24">
        <v>0</v>
      </c>
    </row>
    <row r="28" spans="1:14" ht="15" customHeight="1" x14ac:dyDescent="0.25">
      <c r="A28" s="305" t="s">
        <v>65</v>
      </c>
      <c r="B28" s="306"/>
      <c r="C28" s="306"/>
      <c r="D28" s="306"/>
      <c r="E28" s="307"/>
      <c r="F28" s="23">
        <v>0</v>
      </c>
      <c r="G28" s="23">
        <v>0</v>
      </c>
      <c r="H28" s="23"/>
      <c r="I28" s="23">
        <v>0</v>
      </c>
      <c r="J28" s="23">
        <v>0</v>
      </c>
      <c r="K28" s="23">
        <v>0</v>
      </c>
    </row>
    <row r="29" spans="1:14" ht="15" customHeight="1" x14ac:dyDescent="0.25">
      <c r="A29" s="305" t="s">
        <v>66</v>
      </c>
      <c r="B29" s="306"/>
      <c r="C29" s="306"/>
      <c r="D29" s="306"/>
      <c r="E29" s="307"/>
      <c r="F29" s="229">
        <v>-536819.21</v>
      </c>
      <c r="G29" s="229">
        <v>-240000</v>
      </c>
      <c r="H29" s="229">
        <v>-621703.13</v>
      </c>
      <c r="I29" s="229">
        <v>-621703.13</v>
      </c>
      <c r="J29" s="229">
        <f>SUM(I29/F29)*100</f>
        <v>115.81238495544896</v>
      </c>
      <c r="K29" s="229">
        <f>SUM(I29/H29)*100</f>
        <v>100</v>
      </c>
      <c r="N29" s="56"/>
    </row>
    <row r="30" spans="1:14" x14ac:dyDescent="0.25">
      <c r="A30" s="321" t="s">
        <v>67</v>
      </c>
      <c r="B30" s="316"/>
      <c r="C30" s="316"/>
      <c r="D30" s="316"/>
      <c r="E30" s="316"/>
      <c r="F30" s="229">
        <v>-928035.29999999981</v>
      </c>
      <c r="G30" s="229">
        <v>-240000</v>
      </c>
      <c r="H30" s="229">
        <v>-621703.13</v>
      </c>
      <c r="I30" s="229">
        <f>SUM(I21+I29)</f>
        <v>223358.49999999988</v>
      </c>
      <c r="J30" s="229">
        <f>SUM(I30/F30)*100</f>
        <v>-24.06788836588435</v>
      </c>
      <c r="K30" s="229">
        <f>SUM(I30/H30)*100</f>
        <v>-35.926873972791462</v>
      </c>
    </row>
    <row r="31" spans="1:14" ht="15.75" x14ac:dyDescent="0.25">
      <c r="A31" s="31"/>
      <c r="B31" s="32"/>
      <c r="C31" s="32"/>
      <c r="D31" s="32"/>
      <c r="E31" s="32"/>
      <c r="F31" s="32"/>
      <c r="G31" s="32"/>
      <c r="H31" s="32"/>
      <c r="I31" s="32"/>
      <c r="J31" s="32"/>
    </row>
    <row r="32" spans="1:14" ht="15" customHeight="1" x14ac:dyDescent="0.25">
      <c r="A32" s="329" t="s">
        <v>64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</row>
    <row r="33" spans="1:11" ht="13.5" customHeight="1" x14ac:dyDescent="0.25">
      <c r="A33" s="40"/>
      <c r="B33" s="41"/>
      <c r="C33" s="41"/>
      <c r="D33" s="41"/>
      <c r="E33" s="41"/>
      <c r="F33" s="42"/>
      <c r="G33" s="42"/>
      <c r="H33" s="42"/>
      <c r="I33" s="42"/>
      <c r="J33" s="42"/>
    </row>
    <row r="34" spans="1:11" ht="15" customHeight="1" x14ac:dyDescent="0.25">
      <c r="A34" s="327" t="s">
        <v>68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7"/>
    </row>
    <row r="35" spans="1:1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1" ht="15" customHeight="1" x14ac:dyDescent="0.25">
      <c r="A36" s="327" t="s">
        <v>353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</row>
    <row r="37" spans="1:11" ht="36.75" customHeight="1" x14ac:dyDescent="0.25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</row>
    <row r="38" spans="1:11" ht="15" customHeight="1" x14ac:dyDescent="0.25">
      <c r="A38" s="328" t="s">
        <v>431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</row>
    <row r="39" spans="1:11" ht="20.25" customHeight="1" x14ac:dyDescent="0.25">
      <c r="A39" s="328"/>
      <c r="B39" s="328"/>
      <c r="C39" s="328"/>
      <c r="D39" s="328"/>
      <c r="E39" s="328"/>
      <c r="F39" s="328"/>
      <c r="G39" s="328"/>
      <c r="H39" s="328"/>
      <c r="I39" s="328"/>
      <c r="J39" s="328"/>
      <c r="K39" s="328"/>
    </row>
    <row r="40" spans="1:11" s="56" customFormat="1" ht="13.5" customHeight="1" x14ac:dyDescent="0.25">
      <c r="A40" s="60" t="s">
        <v>382</v>
      </c>
      <c r="B40" s="60"/>
      <c r="C40" s="60"/>
      <c r="D40" s="60"/>
      <c r="E40" s="60"/>
      <c r="F40" s="60"/>
      <c r="G40" s="60"/>
      <c r="H40" s="60"/>
      <c r="I40" s="61"/>
      <c r="J40" s="61"/>
      <c r="K40" s="61"/>
    </row>
    <row r="41" spans="1:11" s="56" customFormat="1" ht="13.5" customHeight="1" x14ac:dyDescent="0.25">
      <c r="A41" s="60"/>
      <c r="B41" s="60"/>
      <c r="C41" s="60"/>
      <c r="D41" s="60"/>
      <c r="E41" s="60"/>
      <c r="F41" s="60"/>
      <c r="G41" s="60"/>
      <c r="H41" s="60"/>
      <c r="I41" s="61"/>
      <c r="J41" s="61"/>
      <c r="K41" s="61"/>
    </row>
    <row r="42" spans="1:11" s="56" customFormat="1" ht="13.5" customHeight="1" x14ac:dyDescent="0.25">
      <c r="A42" s="60"/>
      <c r="B42" s="60"/>
      <c r="C42" s="60"/>
      <c r="D42" s="60"/>
      <c r="E42" s="60"/>
      <c r="F42" s="60"/>
      <c r="G42" s="60"/>
      <c r="H42" s="60"/>
      <c r="I42" s="61"/>
      <c r="J42" s="61"/>
      <c r="K42" s="61"/>
    </row>
    <row r="43" spans="1:11" x14ac:dyDescent="0.25">
      <c r="G43" s="322" t="s">
        <v>356</v>
      </c>
      <c r="H43" s="322"/>
      <c r="I43" s="322"/>
    </row>
    <row r="44" spans="1:11" x14ac:dyDescent="0.25">
      <c r="G44" s="323" t="s">
        <v>358</v>
      </c>
      <c r="H44" s="323"/>
      <c r="I44" s="323"/>
    </row>
    <row r="45" spans="1:11" x14ac:dyDescent="0.25">
      <c r="G45" s="324" t="s">
        <v>357</v>
      </c>
      <c r="H45" s="324"/>
      <c r="I45" s="324"/>
    </row>
  </sheetData>
  <mergeCells count="25">
    <mergeCell ref="G43:I43"/>
    <mergeCell ref="G44:I44"/>
    <mergeCell ref="G45:I45"/>
    <mergeCell ref="A26:E26"/>
    <mergeCell ref="A36:K37"/>
    <mergeCell ref="A38:K39"/>
    <mergeCell ref="A32:K32"/>
    <mergeCell ref="A34:K34"/>
    <mergeCell ref="A30:E30"/>
    <mergeCell ref="A8:K8"/>
    <mergeCell ref="A14:E14"/>
    <mergeCell ref="A25:E25"/>
    <mergeCell ref="A28:E28"/>
    <mergeCell ref="A29:E29"/>
    <mergeCell ref="A24:E24"/>
    <mergeCell ref="A27:E27"/>
    <mergeCell ref="A10:J10"/>
    <mergeCell ref="A11:J11"/>
    <mergeCell ref="A15:E15"/>
    <mergeCell ref="A16:E16"/>
    <mergeCell ref="A17:E17"/>
    <mergeCell ref="A19:E19"/>
    <mergeCell ref="A20:E20"/>
    <mergeCell ref="A21:E21"/>
    <mergeCell ref="A23:J23"/>
  </mergeCells>
  <pageMargins left="0.70866141732283472" right="0.70866141732283472" top="0" bottom="0.15748031496062992" header="0" footer="0.31496062992125984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opLeftCell="A119" workbookViewId="0">
      <selection activeCell="F129" sqref="F129"/>
    </sheetView>
  </sheetViews>
  <sheetFormatPr defaultRowHeight="15" x14ac:dyDescent="0.25"/>
  <cols>
    <col min="1" max="1" width="5.5703125" customWidth="1"/>
    <col min="2" max="2" width="43.85546875" customWidth="1"/>
    <col min="3" max="6" width="14.28515625" customWidth="1"/>
    <col min="7" max="7" width="9.7109375" customWidth="1"/>
    <col min="8" max="8" width="9.28515625" bestFit="1" customWidth="1"/>
    <col min="9" max="9" width="12.7109375" bestFit="1" customWidth="1"/>
    <col min="11" max="13" width="11.7109375" bestFit="1" customWidth="1"/>
    <col min="257" max="257" width="5.5703125" customWidth="1"/>
    <col min="258" max="258" width="43.85546875" customWidth="1"/>
    <col min="259" max="262" width="14.28515625" customWidth="1"/>
    <col min="263" max="263" width="7.140625" customWidth="1"/>
    <col min="264" max="264" width="9.28515625" bestFit="1" customWidth="1"/>
    <col min="265" max="265" width="12.7109375" bestFit="1" customWidth="1"/>
    <col min="267" max="269" width="11.7109375" bestFit="1" customWidth="1"/>
    <col min="513" max="513" width="5.5703125" customWidth="1"/>
    <col min="514" max="514" width="43.85546875" customWidth="1"/>
    <col min="515" max="518" width="14.28515625" customWidth="1"/>
    <col min="519" max="519" width="7.140625" customWidth="1"/>
    <col min="520" max="520" width="9.28515625" bestFit="1" customWidth="1"/>
    <col min="521" max="521" width="12.7109375" bestFit="1" customWidth="1"/>
    <col min="523" max="525" width="11.7109375" bestFit="1" customWidth="1"/>
    <col min="769" max="769" width="5.5703125" customWidth="1"/>
    <col min="770" max="770" width="43.85546875" customWidth="1"/>
    <col min="771" max="774" width="14.28515625" customWidth="1"/>
    <col min="775" max="775" width="7.140625" customWidth="1"/>
    <col min="776" max="776" width="9.28515625" bestFit="1" customWidth="1"/>
    <col min="777" max="777" width="12.7109375" bestFit="1" customWidth="1"/>
    <col min="779" max="781" width="11.7109375" bestFit="1" customWidth="1"/>
    <col min="1025" max="1025" width="5.5703125" customWidth="1"/>
    <col min="1026" max="1026" width="43.85546875" customWidth="1"/>
    <col min="1027" max="1030" width="14.28515625" customWidth="1"/>
    <col min="1031" max="1031" width="7.140625" customWidth="1"/>
    <col min="1032" max="1032" width="9.28515625" bestFit="1" customWidth="1"/>
    <col min="1033" max="1033" width="12.7109375" bestFit="1" customWidth="1"/>
    <col min="1035" max="1037" width="11.7109375" bestFit="1" customWidth="1"/>
    <col min="1281" max="1281" width="5.5703125" customWidth="1"/>
    <col min="1282" max="1282" width="43.85546875" customWidth="1"/>
    <col min="1283" max="1286" width="14.28515625" customWidth="1"/>
    <col min="1287" max="1287" width="7.140625" customWidth="1"/>
    <col min="1288" max="1288" width="9.28515625" bestFit="1" customWidth="1"/>
    <col min="1289" max="1289" width="12.7109375" bestFit="1" customWidth="1"/>
    <col min="1291" max="1293" width="11.7109375" bestFit="1" customWidth="1"/>
    <col min="1537" max="1537" width="5.5703125" customWidth="1"/>
    <col min="1538" max="1538" width="43.85546875" customWidth="1"/>
    <col min="1539" max="1542" width="14.28515625" customWidth="1"/>
    <col min="1543" max="1543" width="7.140625" customWidth="1"/>
    <col min="1544" max="1544" width="9.28515625" bestFit="1" customWidth="1"/>
    <col min="1545" max="1545" width="12.7109375" bestFit="1" customWidth="1"/>
    <col min="1547" max="1549" width="11.7109375" bestFit="1" customWidth="1"/>
    <col min="1793" max="1793" width="5.5703125" customWidth="1"/>
    <col min="1794" max="1794" width="43.85546875" customWidth="1"/>
    <col min="1795" max="1798" width="14.28515625" customWidth="1"/>
    <col min="1799" max="1799" width="7.140625" customWidth="1"/>
    <col min="1800" max="1800" width="9.28515625" bestFit="1" customWidth="1"/>
    <col min="1801" max="1801" width="12.7109375" bestFit="1" customWidth="1"/>
    <col min="1803" max="1805" width="11.7109375" bestFit="1" customWidth="1"/>
    <col min="2049" max="2049" width="5.5703125" customWidth="1"/>
    <col min="2050" max="2050" width="43.85546875" customWidth="1"/>
    <col min="2051" max="2054" width="14.28515625" customWidth="1"/>
    <col min="2055" max="2055" width="7.140625" customWidth="1"/>
    <col min="2056" max="2056" width="9.28515625" bestFit="1" customWidth="1"/>
    <col min="2057" max="2057" width="12.7109375" bestFit="1" customWidth="1"/>
    <col min="2059" max="2061" width="11.7109375" bestFit="1" customWidth="1"/>
    <col min="2305" max="2305" width="5.5703125" customWidth="1"/>
    <col min="2306" max="2306" width="43.85546875" customWidth="1"/>
    <col min="2307" max="2310" width="14.28515625" customWidth="1"/>
    <col min="2311" max="2311" width="7.140625" customWidth="1"/>
    <col min="2312" max="2312" width="9.28515625" bestFit="1" customWidth="1"/>
    <col min="2313" max="2313" width="12.7109375" bestFit="1" customWidth="1"/>
    <col min="2315" max="2317" width="11.7109375" bestFit="1" customWidth="1"/>
    <col min="2561" max="2561" width="5.5703125" customWidth="1"/>
    <col min="2562" max="2562" width="43.85546875" customWidth="1"/>
    <col min="2563" max="2566" width="14.28515625" customWidth="1"/>
    <col min="2567" max="2567" width="7.140625" customWidth="1"/>
    <col min="2568" max="2568" width="9.28515625" bestFit="1" customWidth="1"/>
    <col min="2569" max="2569" width="12.7109375" bestFit="1" customWidth="1"/>
    <col min="2571" max="2573" width="11.7109375" bestFit="1" customWidth="1"/>
    <col min="2817" max="2817" width="5.5703125" customWidth="1"/>
    <col min="2818" max="2818" width="43.85546875" customWidth="1"/>
    <col min="2819" max="2822" width="14.28515625" customWidth="1"/>
    <col min="2823" max="2823" width="7.140625" customWidth="1"/>
    <col min="2824" max="2824" width="9.28515625" bestFit="1" customWidth="1"/>
    <col min="2825" max="2825" width="12.7109375" bestFit="1" customWidth="1"/>
    <col min="2827" max="2829" width="11.7109375" bestFit="1" customWidth="1"/>
    <col min="3073" max="3073" width="5.5703125" customWidth="1"/>
    <col min="3074" max="3074" width="43.85546875" customWidth="1"/>
    <col min="3075" max="3078" width="14.28515625" customWidth="1"/>
    <col min="3079" max="3079" width="7.140625" customWidth="1"/>
    <col min="3080" max="3080" width="9.28515625" bestFit="1" customWidth="1"/>
    <col min="3081" max="3081" width="12.7109375" bestFit="1" customWidth="1"/>
    <col min="3083" max="3085" width="11.7109375" bestFit="1" customWidth="1"/>
    <col min="3329" max="3329" width="5.5703125" customWidth="1"/>
    <col min="3330" max="3330" width="43.85546875" customWidth="1"/>
    <col min="3331" max="3334" width="14.28515625" customWidth="1"/>
    <col min="3335" max="3335" width="7.140625" customWidth="1"/>
    <col min="3336" max="3336" width="9.28515625" bestFit="1" customWidth="1"/>
    <col min="3337" max="3337" width="12.7109375" bestFit="1" customWidth="1"/>
    <col min="3339" max="3341" width="11.7109375" bestFit="1" customWidth="1"/>
    <col min="3585" max="3585" width="5.5703125" customWidth="1"/>
    <col min="3586" max="3586" width="43.85546875" customWidth="1"/>
    <col min="3587" max="3590" width="14.28515625" customWidth="1"/>
    <col min="3591" max="3591" width="7.140625" customWidth="1"/>
    <col min="3592" max="3592" width="9.28515625" bestFit="1" customWidth="1"/>
    <col min="3593" max="3593" width="12.7109375" bestFit="1" customWidth="1"/>
    <col min="3595" max="3597" width="11.7109375" bestFit="1" customWidth="1"/>
    <col min="3841" max="3841" width="5.5703125" customWidth="1"/>
    <col min="3842" max="3842" width="43.85546875" customWidth="1"/>
    <col min="3843" max="3846" width="14.28515625" customWidth="1"/>
    <col min="3847" max="3847" width="7.140625" customWidth="1"/>
    <col min="3848" max="3848" width="9.28515625" bestFit="1" customWidth="1"/>
    <col min="3849" max="3849" width="12.7109375" bestFit="1" customWidth="1"/>
    <col min="3851" max="3853" width="11.7109375" bestFit="1" customWidth="1"/>
    <col min="4097" max="4097" width="5.5703125" customWidth="1"/>
    <col min="4098" max="4098" width="43.85546875" customWidth="1"/>
    <col min="4099" max="4102" width="14.28515625" customWidth="1"/>
    <col min="4103" max="4103" width="7.140625" customWidth="1"/>
    <col min="4104" max="4104" width="9.28515625" bestFit="1" customWidth="1"/>
    <col min="4105" max="4105" width="12.7109375" bestFit="1" customWidth="1"/>
    <col min="4107" max="4109" width="11.7109375" bestFit="1" customWidth="1"/>
    <col min="4353" max="4353" width="5.5703125" customWidth="1"/>
    <col min="4354" max="4354" width="43.85546875" customWidth="1"/>
    <col min="4355" max="4358" width="14.28515625" customWidth="1"/>
    <col min="4359" max="4359" width="7.140625" customWidth="1"/>
    <col min="4360" max="4360" width="9.28515625" bestFit="1" customWidth="1"/>
    <col min="4361" max="4361" width="12.7109375" bestFit="1" customWidth="1"/>
    <col min="4363" max="4365" width="11.7109375" bestFit="1" customWidth="1"/>
    <col min="4609" max="4609" width="5.5703125" customWidth="1"/>
    <col min="4610" max="4610" width="43.85546875" customWidth="1"/>
    <col min="4611" max="4614" width="14.28515625" customWidth="1"/>
    <col min="4615" max="4615" width="7.140625" customWidth="1"/>
    <col min="4616" max="4616" width="9.28515625" bestFit="1" customWidth="1"/>
    <col min="4617" max="4617" width="12.7109375" bestFit="1" customWidth="1"/>
    <col min="4619" max="4621" width="11.7109375" bestFit="1" customWidth="1"/>
    <col min="4865" max="4865" width="5.5703125" customWidth="1"/>
    <col min="4866" max="4866" width="43.85546875" customWidth="1"/>
    <col min="4867" max="4870" width="14.28515625" customWidth="1"/>
    <col min="4871" max="4871" width="7.140625" customWidth="1"/>
    <col min="4872" max="4872" width="9.28515625" bestFit="1" customWidth="1"/>
    <col min="4873" max="4873" width="12.7109375" bestFit="1" customWidth="1"/>
    <col min="4875" max="4877" width="11.7109375" bestFit="1" customWidth="1"/>
    <col min="5121" max="5121" width="5.5703125" customWidth="1"/>
    <col min="5122" max="5122" width="43.85546875" customWidth="1"/>
    <col min="5123" max="5126" width="14.28515625" customWidth="1"/>
    <col min="5127" max="5127" width="7.140625" customWidth="1"/>
    <col min="5128" max="5128" width="9.28515625" bestFit="1" customWidth="1"/>
    <col min="5129" max="5129" width="12.7109375" bestFit="1" customWidth="1"/>
    <col min="5131" max="5133" width="11.7109375" bestFit="1" customWidth="1"/>
    <col min="5377" max="5377" width="5.5703125" customWidth="1"/>
    <col min="5378" max="5378" width="43.85546875" customWidth="1"/>
    <col min="5379" max="5382" width="14.28515625" customWidth="1"/>
    <col min="5383" max="5383" width="7.140625" customWidth="1"/>
    <col min="5384" max="5384" width="9.28515625" bestFit="1" customWidth="1"/>
    <col min="5385" max="5385" width="12.7109375" bestFit="1" customWidth="1"/>
    <col min="5387" max="5389" width="11.7109375" bestFit="1" customWidth="1"/>
    <col min="5633" max="5633" width="5.5703125" customWidth="1"/>
    <col min="5634" max="5634" width="43.85546875" customWidth="1"/>
    <col min="5635" max="5638" width="14.28515625" customWidth="1"/>
    <col min="5639" max="5639" width="7.140625" customWidth="1"/>
    <col min="5640" max="5640" width="9.28515625" bestFit="1" customWidth="1"/>
    <col min="5641" max="5641" width="12.7109375" bestFit="1" customWidth="1"/>
    <col min="5643" max="5645" width="11.7109375" bestFit="1" customWidth="1"/>
    <col min="5889" max="5889" width="5.5703125" customWidth="1"/>
    <col min="5890" max="5890" width="43.85546875" customWidth="1"/>
    <col min="5891" max="5894" width="14.28515625" customWidth="1"/>
    <col min="5895" max="5895" width="7.140625" customWidth="1"/>
    <col min="5896" max="5896" width="9.28515625" bestFit="1" customWidth="1"/>
    <col min="5897" max="5897" width="12.7109375" bestFit="1" customWidth="1"/>
    <col min="5899" max="5901" width="11.7109375" bestFit="1" customWidth="1"/>
    <col min="6145" max="6145" width="5.5703125" customWidth="1"/>
    <col min="6146" max="6146" width="43.85546875" customWidth="1"/>
    <col min="6147" max="6150" width="14.28515625" customWidth="1"/>
    <col min="6151" max="6151" width="7.140625" customWidth="1"/>
    <col min="6152" max="6152" width="9.28515625" bestFit="1" customWidth="1"/>
    <col min="6153" max="6153" width="12.7109375" bestFit="1" customWidth="1"/>
    <col min="6155" max="6157" width="11.7109375" bestFit="1" customWidth="1"/>
    <col min="6401" max="6401" width="5.5703125" customWidth="1"/>
    <col min="6402" max="6402" width="43.85546875" customWidth="1"/>
    <col min="6403" max="6406" width="14.28515625" customWidth="1"/>
    <col min="6407" max="6407" width="7.140625" customWidth="1"/>
    <col min="6408" max="6408" width="9.28515625" bestFit="1" customWidth="1"/>
    <col min="6409" max="6409" width="12.7109375" bestFit="1" customWidth="1"/>
    <col min="6411" max="6413" width="11.7109375" bestFit="1" customWidth="1"/>
    <col min="6657" max="6657" width="5.5703125" customWidth="1"/>
    <col min="6658" max="6658" width="43.85546875" customWidth="1"/>
    <col min="6659" max="6662" width="14.28515625" customWidth="1"/>
    <col min="6663" max="6663" width="7.140625" customWidth="1"/>
    <col min="6664" max="6664" width="9.28515625" bestFit="1" customWidth="1"/>
    <col min="6665" max="6665" width="12.7109375" bestFit="1" customWidth="1"/>
    <col min="6667" max="6669" width="11.7109375" bestFit="1" customWidth="1"/>
    <col min="6913" max="6913" width="5.5703125" customWidth="1"/>
    <col min="6914" max="6914" width="43.85546875" customWidth="1"/>
    <col min="6915" max="6918" width="14.28515625" customWidth="1"/>
    <col min="6919" max="6919" width="7.140625" customWidth="1"/>
    <col min="6920" max="6920" width="9.28515625" bestFit="1" customWidth="1"/>
    <col min="6921" max="6921" width="12.7109375" bestFit="1" customWidth="1"/>
    <col min="6923" max="6925" width="11.7109375" bestFit="1" customWidth="1"/>
    <col min="7169" max="7169" width="5.5703125" customWidth="1"/>
    <col min="7170" max="7170" width="43.85546875" customWidth="1"/>
    <col min="7171" max="7174" width="14.28515625" customWidth="1"/>
    <col min="7175" max="7175" width="7.140625" customWidth="1"/>
    <col min="7176" max="7176" width="9.28515625" bestFit="1" customWidth="1"/>
    <col min="7177" max="7177" width="12.7109375" bestFit="1" customWidth="1"/>
    <col min="7179" max="7181" width="11.7109375" bestFit="1" customWidth="1"/>
    <col min="7425" max="7425" width="5.5703125" customWidth="1"/>
    <col min="7426" max="7426" width="43.85546875" customWidth="1"/>
    <col min="7427" max="7430" width="14.28515625" customWidth="1"/>
    <col min="7431" max="7431" width="7.140625" customWidth="1"/>
    <col min="7432" max="7432" width="9.28515625" bestFit="1" customWidth="1"/>
    <col min="7433" max="7433" width="12.7109375" bestFit="1" customWidth="1"/>
    <col min="7435" max="7437" width="11.7109375" bestFit="1" customWidth="1"/>
    <col min="7681" max="7681" width="5.5703125" customWidth="1"/>
    <col min="7682" max="7682" width="43.85546875" customWidth="1"/>
    <col min="7683" max="7686" width="14.28515625" customWidth="1"/>
    <col min="7687" max="7687" width="7.140625" customWidth="1"/>
    <col min="7688" max="7688" width="9.28515625" bestFit="1" customWidth="1"/>
    <col min="7689" max="7689" width="12.7109375" bestFit="1" customWidth="1"/>
    <col min="7691" max="7693" width="11.7109375" bestFit="1" customWidth="1"/>
    <col min="7937" max="7937" width="5.5703125" customWidth="1"/>
    <col min="7938" max="7938" width="43.85546875" customWidth="1"/>
    <col min="7939" max="7942" width="14.28515625" customWidth="1"/>
    <col min="7943" max="7943" width="7.140625" customWidth="1"/>
    <col min="7944" max="7944" width="9.28515625" bestFit="1" customWidth="1"/>
    <col min="7945" max="7945" width="12.7109375" bestFit="1" customWidth="1"/>
    <col min="7947" max="7949" width="11.7109375" bestFit="1" customWidth="1"/>
    <col min="8193" max="8193" width="5.5703125" customWidth="1"/>
    <col min="8194" max="8194" width="43.85546875" customWidth="1"/>
    <col min="8195" max="8198" width="14.28515625" customWidth="1"/>
    <col min="8199" max="8199" width="7.140625" customWidth="1"/>
    <col min="8200" max="8200" width="9.28515625" bestFit="1" customWidth="1"/>
    <col min="8201" max="8201" width="12.7109375" bestFit="1" customWidth="1"/>
    <col min="8203" max="8205" width="11.7109375" bestFit="1" customWidth="1"/>
    <col min="8449" max="8449" width="5.5703125" customWidth="1"/>
    <col min="8450" max="8450" width="43.85546875" customWidth="1"/>
    <col min="8451" max="8454" width="14.28515625" customWidth="1"/>
    <col min="8455" max="8455" width="7.140625" customWidth="1"/>
    <col min="8456" max="8456" width="9.28515625" bestFit="1" customWidth="1"/>
    <col min="8457" max="8457" width="12.7109375" bestFit="1" customWidth="1"/>
    <col min="8459" max="8461" width="11.7109375" bestFit="1" customWidth="1"/>
    <col min="8705" max="8705" width="5.5703125" customWidth="1"/>
    <col min="8706" max="8706" width="43.85546875" customWidth="1"/>
    <col min="8707" max="8710" width="14.28515625" customWidth="1"/>
    <col min="8711" max="8711" width="7.140625" customWidth="1"/>
    <col min="8712" max="8712" width="9.28515625" bestFit="1" customWidth="1"/>
    <col min="8713" max="8713" width="12.7109375" bestFit="1" customWidth="1"/>
    <col min="8715" max="8717" width="11.7109375" bestFit="1" customWidth="1"/>
    <col min="8961" max="8961" width="5.5703125" customWidth="1"/>
    <col min="8962" max="8962" width="43.85546875" customWidth="1"/>
    <col min="8963" max="8966" width="14.28515625" customWidth="1"/>
    <col min="8967" max="8967" width="7.140625" customWidth="1"/>
    <col min="8968" max="8968" width="9.28515625" bestFit="1" customWidth="1"/>
    <col min="8969" max="8969" width="12.7109375" bestFit="1" customWidth="1"/>
    <col min="8971" max="8973" width="11.7109375" bestFit="1" customWidth="1"/>
    <col min="9217" max="9217" width="5.5703125" customWidth="1"/>
    <col min="9218" max="9218" width="43.85546875" customWidth="1"/>
    <col min="9219" max="9222" width="14.28515625" customWidth="1"/>
    <col min="9223" max="9223" width="7.140625" customWidth="1"/>
    <col min="9224" max="9224" width="9.28515625" bestFit="1" customWidth="1"/>
    <col min="9225" max="9225" width="12.7109375" bestFit="1" customWidth="1"/>
    <col min="9227" max="9229" width="11.7109375" bestFit="1" customWidth="1"/>
    <col min="9473" max="9473" width="5.5703125" customWidth="1"/>
    <col min="9474" max="9474" width="43.85546875" customWidth="1"/>
    <col min="9475" max="9478" width="14.28515625" customWidth="1"/>
    <col min="9479" max="9479" width="7.140625" customWidth="1"/>
    <col min="9480" max="9480" width="9.28515625" bestFit="1" customWidth="1"/>
    <col min="9481" max="9481" width="12.7109375" bestFit="1" customWidth="1"/>
    <col min="9483" max="9485" width="11.7109375" bestFit="1" customWidth="1"/>
    <col min="9729" max="9729" width="5.5703125" customWidth="1"/>
    <col min="9730" max="9730" width="43.85546875" customWidth="1"/>
    <col min="9731" max="9734" width="14.28515625" customWidth="1"/>
    <col min="9735" max="9735" width="7.140625" customWidth="1"/>
    <col min="9736" max="9736" width="9.28515625" bestFit="1" customWidth="1"/>
    <col min="9737" max="9737" width="12.7109375" bestFit="1" customWidth="1"/>
    <col min="9739" max="9741" width="11.7109375" bestFit="1" customWidth="1"/>
    <col min="9985" max="9985" width="5.5703125" customWidth="1"/>
    <col min="9986" max="9986" width="43.85546875" customWidth="1"/>
    <col min="9987" max="9990" width="14.28515625" customWidth="1"/>
    <col min="9991" max="9991" width="7.140625" customWidth="1"/>
    <col min="9992" max="9992" width="9.28515625" bestFit="1" customWidth="1"/>
    <col min="9993" max="9993" width="12.7109375" bestFit="1" customWidth="1"/>
    <col min="9995" max="9997" width="11.7109375" bestFit="1" customWidth="1"/>
    <col min="10241" max="10241" width="5.5703125" customWidth="1"/>
    <col min="10242" max="10242" width="43.85546875" customWidth="1"/>
    <col min="10243" max="10246" width="14.28515625" customWidth="1"/>
    <col min="10247" max="10247" width="7.140625" customWidth="1"/>
    <col min="10248" max="10248" width="9.28515625" bestFit="1" customWidth="1"/>
    <col min="10249" max="10249" width="12.7109375" bestFit="1" customWidth="1"/>
    <col min="10251" max="10253" width="11.7109375" bestFit="1" customWidth="1"/>
    <col min="10497" max="10497" width="5.5703125" customWidth="1"/>
    <col min="10498" max="10498" width="43.85546875" customWidth="1"/>
    <col min="10499" max="10502" width="14.28515625" customWidth="1"/>
    <col min="10503" max="10503" width="7.140625" customWidth="1"/>
    <col min="10504" max="10504" width="9.28515625" bestFit="1" customWidth="1"/>
    <col min="10505" max="10505" width="12.7109375" bestFit="1" customWidth="1"/>
    <col min="10507" max="10509" width="11.7109375" bestFit="1" customWidth="1"/>
    <col min="10753" max="10753" width="5.5703125" customWidth="1"/>
    <col min="10754" max="10754" width="43.85546875" customWidth="1"/>
    <col min="10755" max="10758" width="14.28515625" customWidth="1"/>
    <col min="10759" max="10759" width="7.140625" customWidth="1"/>
    <col min="10760" max="10760" width="9.28515625" bestFit="1" customWidth="1"/>
    <col min="10761" max="10761" width="12.7109375" bestFit="1" customWidth="1"/>
    <col min="10763" max="10765" width="11.7109375" bestFit="1" customWidth="1"/>
    <col min="11009" max="11009" width="5.5703125" customWidth="1"/>
    <col min="11010" max="11010" width="43.85546875" customWidth="1"/>
    <col min="11011" max="11014" width="14.28515625" customWidth="1"/>
    <col min="11015" max="11015" width="7.140625" customWidth="1"/>
    <col min="11016" max="11016" width="9.28515625" bestFit="1" customWidth="1"/>
    <col min="11017" max="11017" width="12.7109375" bestFit="1" customWidth="1"/>
    <col min="11019" max="11021" width="11.7109375" bestFit="1" customWidth="1"/>
    <col min="11265" max="11265" width="5.5703125" customWidth="1"/>
    <col min="11266" max="11266" width="43.85546875" customWidth="1"/>
    <col min="11267" max="11270" width="14.28515625" customWidth="1"/>
    <col min="11271" max="11271" width="7.140625" customWidth="1"/>
    <col min="11272" max="11272" width="9.28515625" bestFit="1" customWidth="1"/>
    <col min="11273" max="11273" width="12.7109375" bestFit="1" customWidth="1"/>
    <col min="11275" max="11277" width="11.7109375" bestFit="1" customWidth="1"/>
    <col min="11521" max="11521" width="5.5703125" customWidth="1"/>
    <col min="11522" max="11522" width="43.85546875" customWidth="1"/>
    <col min="11523" max="11526" width="14.28515625" customWidth="1"/>
    <col min="11527" max="11527" width="7.140625" customWidth="1"/>
    <col min="11528" max="11528" width="9.28515625" bestFit="1" customWidth="1"/>
    <col min="11529" max="11529" width="12.7109375" bestFit="1" customWidth="1"/>
    <col min="11531" max="11533" width="11.7109375" bestFit="1" customWidth="1"/>
    <col min="11777" max="11777" width="5.5703125" customWidth="1"/>
    <col min="11778" max="11778" width="43.85546875" customWidth="1"/>
    <col min="11779" max="11782" width="14.28515625" customWidth="1"/>
    <col min="11783" max="11783" width="7.140625" customWidth="1"/>
    <col min="11784" max="11784" width="9.28515625" bestFit="1" customWidth="1"/>
    <col min="11785" max="11785" width="12.7109375" bestFit="1" customWidth="1"/>
    <col min="11787" max="11789" width="11.7109375" bestFit="1" customWidth="1"/>
    <col min="12033" max="12033" width="5.5703125" customWidth="1"/>
    <col min="12034" max="12034" width="43.85546875" customWidth="1"/>
    <col min="12035" max="12038" width="14.28515625" customWidth="1"/>
    <col min="12039" max="12039" width="7.140625" customWidth="1"/>
    <col min="12040" max="12040" width="9.28515625" bestFit="1" customWidth="1"/>
    <col min="12041" max="12041" width="12.7109375" bestFit="1" customWidth="1"/>
    <col min="12043" max="12045" width="11.7109375" bestFit="1" customWidth="1"/>
    <col min="12289" max="12289" width="5.5703125" customWidth="1"/>
    <col min="12290" max="12290" width="43.85546875" customWidth="1"/>
    <col min="12291" max="12294" width="14.28515625" customWidth="1"/>
    <col min="12295" max="12295" width="7.140625" customWidth="1"/>
    <col min="12296" max="12296" width="9.28515625" bestFit="1" customWidth="1"/>
    <col min="12297" max="12297" width="12.7109375" bestFit="1" customWidth="1"/>
    <col min="12299" max="12301" width="11.7109375" bestFit="1" customWidth="1"/>
    <col min="12545" max="12545" width="5.5703125" customWidth="1"/>
    <col min="12546" max="12546" width="43.85546875" customWidth="1"/>
    <col min="12547" max="12550" width="14.28515625" customWidth="1"/>
    <col min="12551" max="12551" width="7.140625" customWidth="1"/>
    <col min="12552" max="12552" width="9.28515625" bestFit="1" customWidth="1"/>
    <col min="12553" max="12553" width="12.7109375" bestFit="1" customWidth="1"/>
    <col min="12555" max="12557" width="11.7109375" bestFit="1" customWidth="1"/>
    <col min="12801" max="12801" width="5.5703125" customWidth="1"/>
    <col min="12802" max="12802" width="43.85546875" customWidth="1"/>
    <col min="12803" max="12806" width="14.28515625" customWidth="1"/>
    <col min="12807" max="12807" width="7.140625" customWidth="1"/>
    <col min="12808" max="12808" width="9.28515625" bestFit="1" customWidth="1"/>
    <col min="12809" max="12809" width="12.7109375" bestFit="1" customWidth="1"/>
    <col min="12811" max="12813" width="11.7109375" bestFit="1" customWidth="1"/>
    <col min="13057" max="13057" width="5.5703125" customWidth="1"/>
    <col min="13058" max="13058" width="43.85546875" customWidth="1"/>
    <col min="13059" max="13062" width="14.28515625" customWidth="1"/>
    <col min="13063" max="13063" width="7.140625" customWidth="1"/>
    <col min="13064" max="13064" width="9.28515625" bestFit="1" customWidth="1"/>
    <col min="13065" max="13065" width="12.7109375" bestFit="1" customWidth="1"/>
    <col min="13067" max="13069" width="11.7109375" bestFit="1" customWidth="1"/>
    <col min="13313" max="13313" width="5.5703125" customWidth="1"/>
    <col min="13314" max="13314" width="43.85546875" customWidth="1"/>
    <col min="13315" max="13318" width="14.28515625" customWidth="1"/>
    <col min="13319" max="13319" width="7.140625" customWidth="1"/>
    <col min="13320" max="13320" width="9.28515625" bestFit="1" customWidth="1"/>
    <col min="13321" max="13321" width="12.7109375" bestFit="1" customWidth="1"/>
    <col min="13323" max="13325" width="11.7109375" bestFit="1" customWidth="1"/>
    <col min="13569" max="13569" width="5.5703125" customWidth="1"/>
    <col min="13570" max="13570" width="43.85546875" customWidth="1"/>
    <col min="13571" max="13574" width="14.28515625" customWidth="1"/>
    <col min="13575" max="13575" width="7.140625" customWidth="1"/>
    <col min="13576" max="13576" width="9.28515625" bestFit="1" customWidth="1"/>
    <col min="13577" max="13577" width="12.7109375" bestFit="1" customWidth="1"/>
    <col min="13579" max="13581" width="11.7109375" bestFit="1" customWidth="1"/>
    <col min="13825" max="13825" width="5.5703125" customWidth="1"/>
    <col min="13826" max="13826" width="43.85546875" customWidth="1"/>
    <col min="13827" max="13830" width="14.28515625" customWidth="1"/>
    <col min="13831" max="13831" width="7.140625" customWidth="1"/>
    <col min="13832" max="13832" width="9.28515625" bestFit="1" customWidth="1"/>
    <col min="13833" max="13833" width="12.7109375" bestFit="1" customWidth="1"/>
    <col min="13835" max="13837" width="11.7109375" bestFit="1" customWidth="1"/>
    <col min="14081" max="14081" width="5.5703125" customWidth="1"/>
    <col min="14082" max="14082" width="43.85546875" customWidth="1"/>
    <col min="14083" max="14086" width="14.28515625" customWidth="1"/>
    <col min="14087" max="14087" width="7.140625" customWidth="1"/>
    <col min="14088" max="14088" width="9.28515625" bestFit="1" customWidth="1"/>
    <col min="14089" max="14089" width="12.7109375" bestFit="1" customWidth="1"/>
    <col min="14091" max="14093" width="11.7109375" bestFit="1" customWidth="1"/>
    <col min="14337" max="14337" width="5.5703125" customWidth="1"/>
    <col min="14338" max="14338" width="43.85546875" customWidth="1"/>
    <col min="14339" max="14342" width="14.28515625" customWidth="1"/>
    <col min="14343" max="14343" width="7.140625" customWidth="1"/>
    <col min="14344" max="14344" width="9.28515625" bestFit="1" customWidth="1"/>
    <col min="14345" max="14345" width="12.7109375" bestFit="1" customWidth="1"/>
    <col min="14347" max="14349" width="11.7109375" bestFit="1" customWidth="1"/>
    <col min="14593" max="14593" width="5.5703125" customWidth="1"/>
    <col min="14594" max="14594" width="43.85546875" customWidth="1"/>
    <col min="14595" max="14598" width="14.28515625" customWidth="1"/>
    <col min="14599" max="14599" width="7.140625" customWidth="1"/>
    <col min="14600" max="14600" width="9.28515625" bestFit="1" customWidth="1"/>
    <col min="14601" max="14601" width="12.7109375" bestFit="1" customWidth="1"/>
    <col min="14603" max="14605" width="11.7109375" bestFit="1" customWidth="1"/>
    <col min="14849" max="14849" width="5.5703125" customWidth="1"/>
    <col min="14850" max="14850" width="43.85546875" customWidth="1"/>
    <col min="14851" max="14854" width="14.28515625" customWidth="1"/>
    <col min="14855" max="14855" width="7.140625" customWidth="1"/>
    <col min="14856" max="14856" width="9.28515625" bestFit="1" customWidth="1"/>
    <col min="14857" max="14857" width="12.7109375" bestFit="1" customWidth="1"/>
    <col min="14859" max="14861" width="11.7109375" bestFit="1" customWidth="1"/>
    <col min="15105" max="15105" width="5.5703125" customWidth="1"/>
    <col min="15106" max="15106" width="43.85546875" customWidth="1"/>
    <col min="15107" max="15110" width="14.28515625" customWidth="1"/>
    <col min="15111" max="15111" width="7.140625" customWidth="1"/>
    <col min="15112" max="15112" width="9.28515625" bestFit="1" customWidth="1"/>
    <col min="15113" max="15113" width="12.7109375" bestFit="1" customWidth="1"/>
    <col min="15115" max="15117" width="11.7109375" bestFit="1" customWidth="1"/>
    <col min="15361" max="15361" width="5.5703125" customWidth="1"/>
    <col min="15362" max="15362" width="43.85546875" customWidth="1"/>
    <col min="15363" max="15366" width="14.28515625" customWidth="1"/>
    <col min="15367" max="15367" width="7.140625" customWidth="1"/>
    <col min="15368" max="15368" width="9.28515625" bestFit="1" customWidth="1"/>
    <col min="15369" max="15369" width="12.7109375" bestFit="1" customWidth="1"/>
    <col min="15371" max="15373" width="11.7109375" bestFit="1" customWidth="1"/>
    <col min="15617" max="15617" width="5.5703125" customWidth="1"/>
    <col min="15618" max="15618" width="43.85546875" customWidth="1"/>
    <col min="15619" max="15622" width="14.28515625" customWidth="1"/>
    <col min="15623" max="15623" width="7.140625" customWidth="1"/>
    <col min="15624" max="15624" width="9.28515625" bestFit="1" customWidth="1"/>
    <col min="15625" max="15625" width="12.7109375" bestFit="1" customWidth="1"/>
    <col min="15627" max="15629" width="11.7109375" bestFit="1" customWidth="1"/>
    <col min="15873" max="15873" width="5.5703125" customWidth="1"/>
    <col min="15874" max="15874" width="43.85546875" customWidth="1"/>
    <col min="15875" max="15878" width="14.28515625" customWidth="1"/>
    <col min="15879" max="15879" width="7.140625" customWidth="1"/>
    <col min="15880" max="15880" width="9.28515625" bestFit="1" customWidth="1"/>
    <col min="15881" max="15881" width="12.7109375" bestFit="1" customWidth="1"/>
    <col min="15883" max="15885" width="11.7109375" bestFit="1" customWidth="1"/>
    <col min="16129" max="16129" width="5.5703125" customWidth="1"/>
    <col min="16130" max="16130" width="43.85546875" customWidth="1"/>
    <col min="16131" max="16134" width="14.28515625" customWidth="1"/>
    <col min="16135" max="16135" width="7.140625" customWidth="1"/>
    <col min="16136" max="16136" width="9.28515625" bestFit="1" customWidth="1"/>
    <col min="16137" max="16137" width="12.7109375" bestFit="1" customWidth="1"/>
    <col min="16139" max="16141" width="11.7109375" bestFit="1" customWidth="1"/>
  </cols>
  <sheetData>
    <row r="1" spans="1:13" s="28" customFormat="1" x14ac:dyDescent="0.25">
      <c r="A1" t="s">
        <v>14</v>
      </c>
      <c r="B1"/>
      <c r="C1"/>
      <c r="D1"/>
    </row>
    <row r="2" spans="1:13" s="28" customFormat="1" x14ac:dyDescent="0.25">
      <c r="A2" t="s">
        <v>346</v>
      </c>
      <c r="B2"/>
      <c r="C2"/>
      <c r="D2"/>
    </row>
    <row r="3" spans="1:13" s="28" customFormat="1" x14ac:dyDescent="0.25">
      <c r="A3" t="s">
        <v>345</v>
      </c>
      <c r="B3"/>
      <c r="C3"/>
      <c r="D3"/>
    </row>
    <row r="4" spans="1:13" s="28" customFormat="1" ht="15.75" x14ac:dyDescent="0.25">
      <c r="B4" s="302" t="s">
        <v>9</v>
      </c>
      <c r="C4" s="302"/>
      <c r="D4" s="302"/>
      <c r="E4" s="302"/>
      <c r="F4" s="302"/>
      <c r="G4" s="302"/>
    </row>
    <row r="5" spans="1:13" s="28" customFormat="1" ht="18" x14ac:dyDescent="0.25">
      <c r="B5"/>
      <c r="C5" s="4"/>
      <c r="D5" s="4"/>
      <c r="E5" s="4"/>
      <c r="F5" s="5"/>
      <c r="G5" s="5"/>
    </row>
    <row r="6" spans="1:13" s="28" customFormat="1" ht="15.75" x14ac:dyDescent="0.25">
      <c r="B6" s="302" t="s">
        <v>348</v>
      </c>
      <c r="C6" s="302"/>
      <c r="D6" s="302"/>
      <c r="E6" s="302"/>
      <c r="F6" s="302"/>
      <c r="G6" s="302"/>
    </row>
    <row r="7" spans="1:13" s="28" customFormat="1" ht="18" x14ac:dyDescent="0.25">
      <c r="B7" s="4"/>
      <c r="C7" s="4"/>
      <c r="D7" s="4"/>
      <c r="E7" s="4"/>
      <c r="F7" s="5"/>
      <c r="G7" s="5"/>
    </row>
    <row r="8" spans="1:13" s="28" customFormat="1" ht="15.75" x14ac:dyDescent="0.25">
      <c r="B8" s="302" t="s">
        <v>349</v>
      </c>
      <c r="C8" s="302"/>
      <c r="D8" s="302"/>
      <c r="E8" s="302"/>
      <c r="F8" s="302"/>
      <c r="G8" s="302"/>
    </row>
    <row r="9" spans="1:13" s="28" customFormat="1" x14ac:dyDescent="0.25"/>
    <row r="10" spans="1:13" ht="51" x14ac:dyDescent="0.25">
      <c r="A10" s="64" t="s">
        <v>71</v>
      </c>
      <c r="B10" s="65" t="s">
        <v>72</v>
      </c>
      <c r="C10" s="66" t="s">
        <v>355</v>
      </c>
      <c r="D10" s="66" t="s">
        <v>383</v>
      </c>
      <c r="E10" s="66" t="s">
        <v>384</v>
      </c>
      <c r="F10" s="66" t="s">
        <v>385</v>
      </c>
      <c r="G10" s="67" t="s">
        <v>386</v>
      </c>
      <c r="H10" s="68" t="s">
        <v>387</v>
      </c>
    </row>
    <row r="11" spans="1:13" x14ac:dyDescent="0.25">
      <c r="A11" s="69"/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5">
        <v>6</v>
      </c>
      <c r="H11" s="65">
        <v>7</v>
      </c>
    </row>
    <row r="12" spans="1:13" ht="27.75" customHeight="1" x14ac:dyDescent="0.25">
      <c r="A12" s="70" t="s">
        <v>73</v>
      </c>
      <c r="B12" s="71" t="s">
        <v>74</v>
      </c>
      <c r="C12" s="72">
        <f>SUM(C13+C26+C30+C33+C39+C45)</f>
        <v>3144384.67</v>
      </c>
      <c r="D12" s="72">
        <f>SUM(D13+D26+D30+D33+D39+D45)</f>
        <v>8947355.5099999979</v>
      </c>
      <c r="E12" s="72">
        <f>SUM(E13+E26+E30+E33+E39+E45)</f>
        <v>10200679.42</v>
      </c>
      <c r="F12" s="72">
        <f>SUM(F13+F26+F30+F33+F39+F45)</f>
        <v>5269037.6399999997</v>
      </c>
      <c r="G12" s="73">
        <f t="shared" ref="G12:G17" si="0">F12/C12*100</f>
        <v>167.56975348057526</v>
      </c>
      <c r="H12" s="74">
        <f>SUM(F12/E12)*100</f>
        <v>51.653791115807849</v>
      </c>
      <c r="K12" s="27"/>
      <c r="L12" s="27"/>
      <c r="M12" s="27"/>
    </row>
    <row r="13" spans="1:13" ht="27.75" customHeight="1" x14ac:dyDescent="0.25">
      <c r="A13" s="79" t="s">
        <v>75</v>
      </c>
      <c r="B13" s="75" t="s">
        <v>76</v>
      </c>
      <c r="C13" s="76">
        <f>SUM(C14+C16+C18+C20+C23)</f>
        <v>106095.92</v>
      </c>
      <c r="D13" s="76">
        <f>SUM(D14+D16+D18+D20+D23)</f>
        <v>1151801.7</v>
      </c>
      <c r="E13" s="76">
        <f>SUM(E14+E16+E18+E20+E23)</f>
        <v>1761228.95</v>
      </c>
      <c r="F13" s="76">
        <f>SUM(F14+F16+F18+F20+F23)</f>
        <v>1079060.54</v>
      </c>
      <c r="G13" s="77">
        <f t="shared" si="0"/>
        <v>1017.0612969848416</v>
      </c>
      <c r="H13" s="78">
        <f>SUM(F13/E13)*100</f>
        <v>61.267476894471905</v>
      </c>
      <c r="I13" s="27"/>
    </row>
    <row r="14" spans="1:13" ht="27.75" customHeight="1" x14ac:dyDescent="0.25">
      <c r="A14" s="79" t="s">
        <v>77</v>
      </c>
      <c r="B14" s="80" t="s">
        <v>78</v>
      </c>
      <c r="C14" s="81">
        <v>0</v>
      </c>
      <c r="D14" s="81">
        <v>0</v>
      </c>
      <c r="E14" s="81">
        <v>0</v>
      </c>
      <c r="F14" s="81">
        <v>0</v>
      </c>
      <c r="G14" s="82">
        <v>0</v>
      </c>
      <c r="H14" s="78">
        <v>0</v>
      </c>
      <c r="I14" s="47"/>
      <c r="K14" s="27"/>
    </row>
    <row r="15" spans="1:13" ht="27.75" customHeight="1" x14ac:dyDescent="0.25">
      <c r="A15" s="79" t="s">
        <v>79</v>
      </c>
      <c r="B15" s="80" t="s">
        <v>80</v>
      </c>
      <c r="C15" s="81">
        <v>0</v>
      </c>
      <c r="D15" s="81">
        <v>0</v>
      </c>
      <c r="E15" s="81">
        <v>0</v>
      </c>
      <c r="F15" s="81">
        <v>0</v>
      </c>
      <c r="G15" s="82">
        <v>0</v>
      </c>
      <c r="H15" s="78">
        <v>0</v>
      </c>
    </row>
    <row r="16" spans="1:13" ht="30" customHeight="1" x14ac:dyDescent="0.25">
      <c r="A16" s="79" t="s">
        <v>81</v>
      </c>
      <c r="B16" s="80" t="s">
        <v>82</v>
      </c>
      <c r="C16" s="81">
        <v>42202.54</v>
      </c>
      <c r="D16" s="81">
        <v>11721.7</v>
      </c>
      <c r="E16" s="81">
        <v>11721.7</v>
      </c>
      <c r="F16" s="81">
        <v>0</v>
      </c>
      <c r="G16" s="82">
        <f t="shared" si="0"/>
        <v>0</v>
      </c>
      <c r="H16" s="78">
        <f t="shared" ref="H16:H77" si="1">SUM(F16/E16)*100</f>
        <v>0</v>
      </c>
    </row>
    <row r="17" spans="1:9" ht="30" customHeight="1" x14ac:dyDescent="0.25">
      <c r="A17" s="79" t="s">
        <v>83</v>
      </c>
      <c r="B17" s="80" t="s">
        <v>84</v>
      </c>
      <c r="C17" s="81">
        <v>42202.54</v>
      </c>
      <c r="D17" s="81">
        <v>11721</v>
      </c>
      <c r="E17" s="81">
        <v>11721.7</v>
      </c>
      <c r="F17" s="81">
        <v>0</v>
      </c>
      <c r="G17" s="82">
        <f t="shared" si="0"/>
        <v>0</v>
      </c>
      <c r="H17" s="78">
        <f t="shared" si="1"/>
        <v>0</v>
      </c>
    </row>
    <row r="18" spans="1:9" ht="30" customHeight="1" x14ac:dyDescent="0.25">
      <c r="A18" s="79" t="s">
        <v>85</v>
      </c>
      <c r="B18" s="80" t="s">
        <v>86</v>
      </c>
      <c r="C18" s="81">
        <v>5000</v>
      </c>
      <c r="D18" s="81">
        <v>160000</v>
      </c>
      <c r="E18" s="81">
        <v>835850.25</v>
      </c>
      <c r="F18" s="81">
        <v>799679.16</v>
      </c>
      <c r="G18" s="82">
        <f t="shared" ref="G18:G21" si="2">F18/C18*100</f>
        <v>15993.583200000001</v>
      </c>
      <c r="H18" s="78">
        <f t="shared" si="1"/>
        <v>95.6725394291621</v>
      </c>
    </row>
    <row r="19" spans="1:9" ht="30" customHeight="1" x14ac:dyDescent="0.25">
      <c r="A19" s="79" t="s">
        <v>87</v>
      </c>
      <c r="B19" s="80" t="s">
        <v>88</v>
      </c>
      <c r="C19" s="81">
        <v>5000</v>
      </c>
      <c r="D19" s="81">
        <v>160000</v>
      </c>
      <c r="E19" s="81">
        <v>835850.25</v>
      </c>
      <c r="F19" s="81">
        <v>799679.16</v>
      </c>
      <c r="G19" s="82">
        <f t="shared" si="2"/>
        <v>15993.583200000001</v>
      </c>
      <c r="H19" s="78">
        <f t="shared" si="1"/>
        <v>95.6725394291621</v>
      </c>
    </row>
    <row r="20" spans="1:9" ht="30" customHeight="1" x14ac:dyDescent="0.25">
      <c r="A20" s="79" t="s">
        <v>89</v>
      </c>
      <c r="B20" s="80" t="s">
        <v>90</v>
      </c>
      <c r="C20" s="81">
        <v>58893.38</v>
      </c>
      <c r="D20" s="81">
        <v>980080</v>
      </c>
      <c r="E20" s="81">
        <v>913657</v>
      </c>
      <c r="F20" s="81">
        <v>279381.38</v>
      </c>
      <c r="G20" s="82">
        <f t="shared" si="2"/>
        <v>474.38503274901188</v>
      </c>
      <c r="H20" s="78">
        <f t="shared" si="1"/>
        <v>30.578365841885958</v>
      </c>
      <c r="I20" s="27"/>
    </row>
    <row r="21" spans="1:9" ht="30" customHeight="1" x14ac:dyDescent="0.25">
      <c r="A21" s="79" t="s">
        <v>91</v>
      </c>
      <c r="B21" s="80" t="s">
        <v>92</v>
      </c>
      <c r="C21" s="81">
        <v>58893.38</v>
      </c>
      <c r="D21" s="81">
        <v>710311</v>
      </c>
      <c r="E21" s="81">
        <v>643888</v>
      </c>
      <c r="F21" s="81">
        <v>148365.26</v>
      </c>
      <c r="G21" s="82">
        <f t="shared" si="2"/>
        <v>251.92179494537422</v>
      </c>
      <c r="H21" s="78">
        <f t="shared" si="1"/>
        <v>23.042091171135354</v>
      </c>
    </row>
    <row r="22" spans="1:9" ht="30" customHeight="1" x14ac:dyDescent="0.25">
      <c r="A22" s="79" t="s">
        <v>93</v>
      </c>
      <c r="B22" s="80" t="s">
        <v>94</v>
      </c>
      <c r="C22" s="81">
        <v>0</v>
      </c>
      <c r="D22" s="81">
        <v>269769</v>
      </c>
      <c r="E22" s="81">
        <v>269769</v>
      </c>
      <c r="F22" s="81">
        <v>131016.12</v>
      </c>
      <c r="G22" s="82">
        <v>0</v>
      </c>
      <c r="H22" s="78">
        <f t="shared" si="1"/>
        <v>48.566039834080264</v>
      </c>
    </row>
    <row r="23" spans="1:9" ht="25.5" x14ac:dyDescent="0.25">
      <c r="A23" s="79" t="s">
        <v>95</v>
      </c>
      <c r="B23" s="80" t="s">
        <v>96</v>
      </c>
      <c r="C23" s="81">
        <v>0</v>
      </c>
      <c r="D23" s="81">
        <v>0</v>
      </c>
      <c r="E23" s="81">
        <v>0</v>
      </c>
      <c r="F23" s="81">
        <v>0</v>
      </c>
      <c r="G23" s="82">
        <v>0</v>
      </c>
      <c r="H23" s="78">
        <v>0</v>
      </c>
    </row>
    <row r="24" spans="1:9" ht="51" x14ac:dyDescent="0.25">
      <c r="A24" s="79" t="s">
        <v>376</v>
      </c>
      <c r="B24" s="80" t="s">
        <v>98</v>
      </c>
      <c r="C24" s="81">
        <v>0</v>
      </c>
      <c r="D24" s="81">
        <v>0</v>
      </c>
      <c r="E24" s="81">
        <v>0</v>
      </c>
      <c r="F24" s="81">
        <v>0</v>
      </c>
      <c r="G24" s="82">
        <v>0</v>
      </c>
      <c r="H24" s="78">
        <v>0</v>
      </c>
    </row>
    <row r="25" spans="1:9" ht="51" x14ac:dyDescent="0.25">
      <c r="A25" s="79" t="s">
        <v>97</v>
      </c>
      <c r="B25" s="80" t="s">
        <v>100</v>
      </c>
      <c r="C25" s="81">
        <v>0</v>
      </c>
      <c r="D25" s="81">
        <v>0</v>
      </c>
      <c r="E25" s="81">
        <v>0</v>
      </c>
      <c r="F25" s="81">
        <v>0</v>
      </c>
      <c r="G25" s="82">
        <v>0</v>
      </c>
      <c r="H25" s="78">
        <v>0</v>
      </c>
    </row>
    <row r="26" spans="1:9" ht="27.75" customHeight="1" x14ac:dyDescent="0.25">
      <c r="A26" s="79" t="s">
        <v>99</v>
      </c>
      <c r="B26" s="75" t="s">
        <v>102</v>
      </c>
      <c r="C26" s="76">
        <f>SUM(C27)</f>
        <v>125.33</v>
      </c>
      <c r="D26" s="76">
        <f>SUM(D27)</f>
        <v>50</v>
      </c>
      <c r="E26" s="76">
        <f>SUM(E27)</f>
        <v>50</v>
      </c>
      <c r="F26" s="76">
        <f>SUM(F27)</f>
        <v>0</v>
      </c>
      <c r="G26" s="77">
        <v>0</v>
      </c>
      <c r="H26" s="83">
        <f t="shared" si="1"/>
        <v>0</v>
      </c>
    </row>
    <row r="27" spans="1:9" ht="27.75" customHeight="1" x14ac:dyDescent="0.25">
      <c r="A27" s="79" t="s">
        <v>101</v>
      </c>
      <c r="B27" s="80" t="s">
        <v>104</v>
      </c>
      <c r="C27" s="81">
        <v>125.33</v>
      </c>
      <c r="D27" s="81">
        <v>50</v>
      </c>
      <c r="E27" s="81">
        <v>50</v>
      </c>
      <c r="F27" s="81">
        <v>0</v>
      </c>
      <c r="G27" s="82">
        <v>0</v>
      </c>
      <c r="H27" s="78">
        <f t="shared" si="1"/>
        <v>0</v>
      </c>
    </row>
    <row r="28" spans="1:9" ht="27.75" customHeight="1" x14ac:dyDescent="0.25">
      <c r="A28" s="79" t="s">
        <v>103</v>
      </c>
      <c r="B28" s="80" t="s">
        <v>106</v>
      </c>
      <c r="C28" s="81">
        <v>0</v>
      </c>
      <c r="D28" s="81">
        <v>25</v>
      </c>
      <c r="E28" s="81">
        <v>25</v>
      </c>
      <c r="F28" s="81">
        <v>0</v>
      </c>
      <c r="G28" s="82">
        <v>0</v>
      </c>
      <c r="H28" s="78">
        <f t="shared" si="1"/>
        <v>0</v>
      </c>
    </row>
    <row r="29" spans="1:9" ht="27.75" customHeight="1" x14ac:dyDescent="0.25">
      <c r="A29" s="79" t="s">
        <v>105</v>
      </c>
      <c r="B29" s="80" t="s">
        <v>108</v>
      </c>
      <c r="C29" s="81">
        <v>125.33</v>
      </c>
      <c r="D29" s="81">
        <v>25</v>
      </c>
      <c r="E29" s="81">
        <v>25</v>
      </c>
      <c r="F29" s="81">
        <v>0</v>
      </c>
      <c r="G29" s="82">
        <v>0</v>
      </c>
      <c r="H29" s="78">
        <f t="shared" si="1"/>
        <v>0</v>
      </c>
    </row>
    <row r="30" spans="1:9" ht="38.25" x14ac:dyDescent="0.25">
      <c r="A30" s="79" t="s">
        <v>107</v>
      </c>
      <c r="B30" s="75" t="s">
        <v>109</v>
      </c>
      <c r="C30" s="76">
        <f>SUM(C31)</f>
        <v>167353.73000000001</v>
      </c>
      <c r="D30" s="76">
        <f>SUM(D31)</f>
        <v>306137.98</v>
      </c>
      <c r="E30" s="76">
        <f>SUM(E31)</f>
        <v>306137.98</v>
      </c>
      <c r="F30" s="76">
        <f>SUM(F31)</f>
        <v>199536.06</v>
      </c>
      <c r="G30" s="77">
        <f t="shared" ref="G30:G57" si="3">F30/C30*100</f>
        <v>119.23012412092638</v>
      </c>
      <c r="H30" s="83">
        <f t="shared" si="1"/>
        <v>65.178472791909059</v>
      </c>
    </row>
    <row r="31" spans="1:9" ht="27.75" customHeight="1" x14ac:dyDescent="0.25">
      <c r="A31" s="79" t="s">
        <v>377</v>
      </c>
      <c r="B31" s="80" t="s">
        <v>111</v>
      </c>
      <c r="C31" s="81">
        <v>167353.73000000001</v>
      </c>
      <c r="D31" s="81">
        <v>306137.98</v>
      </c>
      <c r="E31" s="81">
        <v>306137.98</v>
      </c>
      <c r="F31" s="81">
        <v>199536.06</v>
      </c>
      <c r="G31" s="82">
        <f t="shared" si="3"/>
        <v>119.23012412092638</v>
      </c>
      <c r="H31" s="78">
        <f t="shared" si="1"/>
        <v>65.178472791909059</v>
      </c>
    </row>
    <row r="32" spans="1:9" ht="27.75" customHeight="1" x14ac:dyDescent="0.25">
      <c r="A32" s="79" t="s">
        <v>110</v>
      </c>
      <c r="B32" s="80" t="s">
        <v>113</v>
      </c>
      <c r="C32" s="81">
        <v>167353.73000000001</v>
      </c>
      <c r="D32" s="81">
        <v>306137.98</v>
      </c>
      <c r="E32" s="81">
        <v>306137.98</v>
      </c>
      <c r="F32" s="81">
        <v>199536.06</v>
      </c>
      <c r="G32" s="82">
        <f t="shared" si="3"/>
        <v>119.23012412092638</v>
      </c>
      <c r="H32" s="78">
        <f t="shared" si="1"/>
        <v>65.178472791909059</v>
      </c>
    </row>
    <row r="33" spans="1:8" ht="27.75" customHeight="1" x14ac:dyDescent="0.25">
      <c r="A33" s="79" t="s">
        <v>112</v>
      </c>
      <c r="B33" s="75" t="s">
        <v>115</v>
      </c>
      <c r="C33" s="76">
        <f>SUM(C34+C36)</f>
        <v>1209401.54</v>
      </c>
      <c r="D33" s="76">
        <f>SUM(D34+D36)</f>
        <v>2825984.69</v>
      </c>
      <c r="E33" s="76">
        <f>SUM(E34+E36)</f>
        <v>3023409.87</v>
      </c>
      <c r="F33" s="76">
        <f>SUM(F34+F36)</f>
        <v>1137611</v>
      </c>
      <c r="G33" s="77">
        <f t="shared" si="3"/>
        <v>94.06396158549623</v>
      </c>
      <c r="H33" s="83">
        <f t="shared" si="1"/>
        <v>37.62675419194818</v>
      </c>
    </row>
    <row r="34" spans="1:8" ht="27.75" customHeight="1" x14ac:dyDescent="0.25">
      <c r="A34" s="79" t="s">
        <v>114</v>
      </c>
      <c r="B34" s="80" t="s">
        <v>117</v>
      </c>
      <c r="C34" s="81">
        <v>1205351.04</v>
      </c>
      <c r="D34" s="81">
        <v>2825984.69</v>
      </c>
      <c r="E34" s="81">
        <v>3022909.87</v>
      </c>
      <c r="F34" s="81">
        <v>1137111</v>
      </c>
      <c r="G34" s="82">
        <f t="shared" si="3"/>
        <v>94.338575424467209</v>
      </c>
      <c r="H34" s="78">
        <f t="shared" si="1"/>
        <v>37.616437436158165</v>
      </c>
    </row>
    <row r="35" spans="1:8" ht="27.75" customHeight="1" x14ac:dyDescent="0.25">
      <c r="A35" s="79" t="s">
        <v>116</v>
      </c>
      <c r="B35" s="80" t="s">
        <v>119</v>
      </c>
      <c r="C35" s="81">
        <v>1205351.04</v>
      </c>
      <c r="D35" s="81">
        <v>2825984.69</v>
      </c>
      <c r="E35" s="81">
        <v>3022909.87</v>
      </c>
      <c r="F35" s="81">
        <v>1137111</v>
      </c>
      <c r="G35" s="82">
        <f t="shared" si="3"/>
        <v>94.338575424467209</v>
      </c>
      <c r="H35" s="78">
        <f t="shared" si="1"/>
        <v>37.616437436158165</v>
      </c>
    </row>
    <row r="36" spans="1:8" ht="27.75" customHeight="1" x14ac:dyDescent="0.25">
      <c r="A36" s="79" t="s">
        <v>118</v>
      </c>
      <c r="B36" s="80" t="s">
        <v>121</v>
      </c>
      <c r="C36" s="81">
        <f>SUM(C37:C38)</f>
        <v>4050.5</v>
      </c>
      <c r="D36" s="81">
        <v>0</v>
      </c>
      <c r="E36" s="81">
        <v>500</v>
      </c>
      <c r="F36" s="81">
        <v>500</v>
      </c>
      <c r="G36" s="82">
        <f t="shared" si="3"/>
        <v>12.344155042587335</v>
      </c>
      <c r="H36" s="78">
        <f t="shared" si="1"/>
        <v>100</v>
      </c>
    </row>
    <row r="37" spans="1:8" ht="27.75" customHeight="1" x14ac:dyDescent="0.25">
      <c r="A37" s="79" t="s">
        <v>120</v>
      </c>
      <c r="B37" s="80" t="s">
        <v>360</v>
      </c>
      <c r="C37" s="81">
        <v>1938</v>
      </c>
      <c r="D37" s="81">
        <v>0</v>
      </c>
      <c r="E37" s="81">
        <v>500</v>
      </c>
      <c r="F37" s="81">
        <v>500</v>
      </c>
      <c r="G37" s="82">
        <f t="shared" si="3"/>
        <v>25.799793601651189</v>
      </c>
      <c r="H37" s="78">
        <f t="shared" si="1"/>
        <v>100</v>
      </c>
    </row>
    <row r="38" spans="1:8" ht="27.75" customHeight="1" x14ac:dyDescent="0.25">
      <c r="A38" s="79" t="s">
        <v>122</v>
      </c>
      <c r="B38" s="80" t="s">
        <v>123</v>
      </c>
      <c r="C38" s="81">
        <v>2112.5</v>
      </c>
      <c r="D38" s="81">
        <v>0</v>
      </c>
      <c r="E38" s="81">
        <v>0</v>
      </c>
      <c r="F38" s="81">
        <v>0</v>
      </c>
      <c r="G38" s="82">
        <f t="shared" si="3"/>
        <v>0</v>
      </c>
      <c r="H38" s="78">
        <v>0</v>
      </c>
    </row>
    <row r="39" spans="1:8" ht="27.75" customHeight="1" x14ac:dyDescent="0.25">
      <c r="A39" s="79" t="s">
        <v>124</v>
      </c>
      <c r="B39" s="75" t="s">
        <v>125</v>
      </c>
      <c r="C39" s="76">
        <f>SUM(C40+C43)</f>
        <v>1660014.2999999998</v>
      </c>
      <c r="D39" s="76">
        <f>SUM(D40+D43)</f>
        <v>4662173.1899999995</v>
      </c>
      <c r="E39" s="76">
        <f>SUM(E40+E43)</f>
        <v>5098852.62</v>
      </c>
      <c r="F39" s="76">
        <f>SUM(F40+F43)</f>
        <v>2848411.67</v>
      </c>
      <c r="G39" s="77">
        <f t="shared" si="3"/>
        <v>171.58958630657582</v>
      </c>
      <c r="H39" s="83">
        <f t="shared" si="1"/>
        <v>55.86377725112596</v>
      </c>
    </row>
    <row r="40" spans="1:8" ht="38.25" x14ac:dyDescent="0.25">
      <c r="A40" s="79" t="s">
        <v>126</v>
      </c>
      <c r="B40" s="80" t="s">
        <v>127</v>
      </c>
      <c r="C40" s="81">
        <v>6868.41</v>
      </c>
      <c r="D40" s="81">
        <v>1162173.19</v>
      </c>
      <c r="E40" s="81">
        <v>1230173.19</v>
      </c>
      <c r="F40" s="81">
        <v>681654.45</v>
      </c>
      <c r="G40" s="82">
        <v>0</v>
      </c>
      <c r="H40" s="78">
        <f t="shared" si="1"/>
        <v>55.411258800071884</v>
      </c>
    </row>
    <row r="41" spans="1:8" ht="25.5" x14ac:dyDescent="0.25">
      <c r="A41" s="79" t="s">
        <v>128</v>
      </c>
      <c r="B41" s="80" t="s">
        <v>129</v>
      </c>
      <c r="C41" s="81">
        <v>6868.41</v>
      </c>
      <c r="D41" s="81">
        <v>987173.19</v>
      </c>
      <c r="E41" s="81">
        <v>987173.19</v>
      </c>
      <c r="F41" s="81">
        <v>681654.45</v>
      </c>
      <c r="G41" s="82">
        <v>0</v>
      </c>
      <c r="H41" s="78">
        <f t="shared" si="1"/>
        <v>69.051150994082406</v>
      </c>
    </row>
    <row r="42" spans="1:8" ht="38.25" x14ac:dyDescent="0.25">
      <c r="A42" s="79" t="s">
        <v>130</v>
      </c>
      <c r="B42" s="80" t="s">
        <v>131</v>
      </c>
      <c r="C42" s="81">
        <v>0</v>
      </c>
      <c r="D42" s="81">
        <v>175000</v>
      </c>
      <c r="E42" s="81">
        <v>243000</v>
      </c>
      <c r="F42" s="81">
        <v>0</v>
      </c>
      <c r="G42" s="82">
        <v>0</v>
      </c>
      <c r="H42" s="78">
        <f t="shared" si="1"/>
        <v>0</v>
      </c>
    </row>
    <row r="43" spans="1:8" ht="27.75" customHeight="1" x14ac:dyDescent="0.25">
      <c r="A43" s="79" t="s">
        <v>132</v>
      </c>
      <c r="B43" s="80" t="s">
        <v>133</v>
      </c>
      <c r="C43" s="81">
        <v>1653145.89</v>
      </c>
      <c r="D43" s="81">
        <v>3500000</v>
      </c>
      <c r="E43" s="81">
        <v>3868679.43</v>
      </c>
      <c r="F43" s="81">
        <v>2166757.2200000002</v>
      </c>
      <c r="G43" s="82">
        <f t="shared" si="3"/>
        <v>131.06872376520866</v>
      </c>
      <c r="H43" s="78">
        <f t="shared" si="1"/>
        <v>56.007670296941612</v>
      </c>
    </row>
    <row r="44" spans="1:8" ht="27.75" customHeight="1" x14ac:dyDescent="0.25">
      <c r="A44" s="79" t="s">
        <v>134</v>
      </c>
      <c r="B44" s="80" t="s">
        <v>135</v>
      </c>
      <c r="C44" s="81">
        <v>1653145.89</v>
      </c>
      <c r="D44" s="81">
        <v>3500000</v>
      </c>
      <c r="E44" s="81">
        <v>3868679.43</v>
      </c>
      <c r="F44" s="81">
        <v>2166757.2200000002</v>
      </c>
      <c r="G44" s="82">
        <f t="shared" si="3"/>
        <v>131.06872376520866</v>
      </c>
      <c r="H44" s="78">
        <f t="shared" si="1"/>
        <v>56.007670296941612</v>
      </c>
    </row>
    <row r="45" spans="1:8" ht="27.75" customHeight="1" x14ac:dyDescent="0.25">
      <c r="A45" s="79" t="s">
        <v>136</v>
      </c>
      <c r="B45" s="75" t="s">
        <v>137</v>
      </c>
      <c r="C45" s="76">
        <f>SUM(C46)</f>
        <v>1393.85</v>
      </c>
      <c r="D45" s="76">
        <f t="shared" ref="D45:E45" si="4">SUM(D46)</f>
        <v>1207.95</v>
      </c>
      <c r="E45" s="76">
        <f t="shared" si="4"/>
        <v>11000</v>
      </c>
      <c r="F45" s="76">
        <f>SUM(F46)</f>
        <v>4418.37</v>
      </c>
      <c r="G45" s="77">
        <f t="shared" si="3"/>
        <v>316.99035046812787</v>
      </c>
      <c r="H45" s="83">
        <f>SUM(F45/E45)*100</f>
        <v>40.166999999999994</v>
      </c>
    </row>
    <row r="46" spans="1:8" ht="27.75" customHeight="1" x14ac:dyDescent="0.25">
      <c r="A46" s="79" t="s">
        <v>138</v>
      </c>
      <c r="B46" s="80" t="s">
        <v>139</v>
      </c>
      <c r="C46" s="81">
        <v>1393.85</v>
      </c>
      <c r="D46" s="81">
        <v>1207.95</v>
      </c>
      <c r="E46" s="81">
        <v>11000</v>
      </c>
      <c r="F46" s="81">
        <v>4418.37</v>
      </c>
      <c r="G46" s="82">
        <f t="shared" si="3"/>
        <v>316.99035046812787</v>
      </c>
      <c r="H46" s="78">
        <f t="shared" si="1"/>
        <v>40.166999999999994</v>
      </c>
    </row>
    <row r="47" spans="1:8" ht="27.75" customHeight="1" x14ac:dyDescent="0.25">
      <c r="A47" s="79" t="s">
        <v>140</v>
      </c>
      <c r="B47" s="80" t="s">
        <v>141</v>
      </c>
      <c r="C47" s="81">
        <v>1393.85</v>
      </c>
      <c r="D47" s="81">
        <v>1207.95</v>
      </c>
      <c r="E47" s="81">
        <v>11000</v>
      </c>
      <c r="F47" s="81">
        <v>4418.37</v>
      </c>
      <c r="G47" s="82">
        <f t="shared" si="3"/>
        <v>316.99035046812787</v>
      </c>
      <c r="H47" s="78">
        <f t="shared" si="1"/>
        <v>40.166999999999994</v>
      </c>
    </row>
    <row r="48" spans="1:8" ht="27.75" customHeight="1" x14ac:dyDescent="0.25">
      <c r="A48" s="79" t="s">
        <v>142</v>
      </c>
      <c r="B48" s="71" t="s">
        <v>143</v>
      </c>
      <c r="C48" s="72">
        <f>SUM(C49+C58+C89+C94+C102+C104)</f>
        <v>3519788.6799999997</v>
      </c>
      <c r="D48" s="72">
        <f>SUM(D49+D58+D89+D94+D102+D104)</f>
        <v>8441055.5099999998</v>
      </c>
      <c r="E48" s="72">
        <f>SUM(E49+E58+E89+E94+E102+E104)</f>
        <v>9103626.2899999991</v>
      </c>
      <c r="F48" s="72">
        <f>SUM(F49+F58+F89+F94+F102+F104)</f>
        <v>4328252.99</v>
      </c>
      <c r="G48" s="73">
        <f t="shared" si="3"/>
        <v>122.96911500948404</v>
      </c>
      <c r="H48" s="74">
        <f t="shared" si="1"/>
        <v>47.544273590782474</v>
      </c>
    </row>
    <row r="49" spans="1:8" ht="27.75" customHeight="1" x14ac:dyDescent="0.25">
      <c r="A49" s="79" t="s">
        <v>144</v>
      </c>
      <c r="B49" s="75" t="s">
        <v>145</v>
      </c>
      <c r="C49" s="76">
        <f>SUM(C50+C54+C56)</f>
        <v>2426982.77</v>
      </c>
      <c r="D49" s="76">
        <f>SUM(D50+D54+D56)</f>
        <v>5599261.5200000005</v>
      </c>
      <c r="E49" s="76">
        <f>SUM(E50+E54+E56)</f>
        <v>5542117.4800000004</v>
      </c>
      <c r="F49" s="76">
        <f>SUM(F50+F54+F56)</f>
        <v>2650400.0900000003</v>
      </c>
      <c r="G49" s="77">
        <f t="shared" si="3"/>
        <v>109.20555855450101</v>
      </c>
      <c r="H49" s="78">
        <f t="shared" si="1"/>
        <v>47.822878161002102</v>
      </c>
    </row>
    <row r="50" spans="1:8" ht="27.75" customHeight="1" x14ac:dyDescent="0.25">
      <c r="A50" s="79" t="s">
        <v>146</v>
      </c>
      <c r="B50" s="80" t="s">
        <v>147</v>
      </c>
      <c r="C50" s="81">
        <v>2032472.24</v>
      </c>
      <c r="D50" s="81">
        <v>4651584.87</v>
      </c>
      <c r="E50" s="81">
        <v>4605048.74</v>
      </c>
      <c r="F50" s="81">
        <v>2221523.2400000002</v>
      </c>
      <c r="G50" s="82">
        <f t="shared" si="3"/>
        <v>109.301529254835</v>
      </c>
      <c r="H50" s="78">
        <f t="shared" si="1"/>
        <v>48.241036423862042</v>
      </c>
    </row>
    <row r="51" spans="1:8" ht="27.75" customHeight="1" x14ac:dyDescent="0.25">
      <c r="A51" s="79" t="s">
        <v>148</v>
      </c>
      <c r="B51" s="80" t="s">
        <v>149</v>
      </c>
      <c r="C51" s="81">
        <v>1912093.88</v>
      </c>
      <c r="D51" s="81">
        <v>4401772.59</v>
      </c>
      <c r="E51" s="81">
        <v>4361883.74</v>
      </c>
      <c r="F51" s="81">
        <v>2142318.17</v>
      </c>
      <c r="G51" s="82">
        <f t="shared" si="3"/>
        <v>112.04042816140387</v>
      </c>
      <c r="H51" s="78">
        <f t="shared" si="1"/>
        <v>49.114517894050977</v>
      </c>
    </row>
    <row r="52" spans="1:8" ht="27.75" customHeight="1" x14ac:dyDescent="0.25">
      <c r="A52" s="79" t="s">
        <v>150</v>
      </c>
      <c r="B52" s="80" t="s">
        <v>151</v>
      </c>
      <c r="C52" s="81">
        <v>66065.100000000006</v>
      </c>
      <c r="D52" s="81">
        <v>129812.28</v>
      </c>
      <c r="E52" s="81">
        <v>143665</v>
      </c>
      <c r="F52" s="81">
        <v>75681.460000000006</v>
      </c>
      <c r="G52" s="82">
        <f t="shared" si="3"/>
        <v>114.55588502855517</v>
      </c>
      <c r="H52" s="78">
        <f t="shared" si="1"/>
        <v>52.679121567535589</v>
      </c>
    </row>
    <row r="53" spans="1:8" ht="27.75" customHeight="1" x14ac:dyDescent="0.25">
      <c r="A53" s="79" t="s">
        <v>152</v>
      </c>
      <c r="B53" s="80" t="s">
        <v>153</v>
      </c>
      <c r="C53" s="81">
        <v>54313.26</v>
      </c>
      <c r="D53" s="81">
        <v>120000</v>
      </c>
      <c r="E53" s="81">
        <v>99500</v>
      </c>
      <c r="F53" s="81">
        <v>3523.61</v>
      </c>
      <c r="G53" s="82">
        <f t="shared" si="3"/>
        <v>6.4875685974290622</v>
      </c>
      <c r="H53" s="78">
        <f t="shared" si="1"/>
        <v>3.5413165829145727</v>
      </c>
    </row>
    <row r="54" spans="1:8" ht="27.75" customHeight="1" x14ac:dyDescent="0.25">
      <c r="A54" s="79" t="s">
        <v>154</v>
      </c>
      <c r="B54" s="80" t="s">
        <v>155</v>
      </c>
      <c r="C54" s="81">
        <v>69818.14</v>
      </c>
      <c r="D54" s="81">
        <v>186480</v>
      </c>
      <c r="E54" s="81">
        <v>186480</v>
      </c>
      <c r="F54" s="81">
        <v>70727.850000000006</v>
      </c>
      <c r="G54" s="82">
        <f t="shared" si="3"/>
        <v>101.30297083250859</v>
      </c>
      <c r="H54" s="78">
        <f t="shared" si="1"/>
        <v>37.927847490347496</v>
      </c>
    </row>
    <row r="55" spans="1:8" ht="27.75" customHeight="1" x14ac:dyDescent="0.25">
      <c r="A55" s="79" t="s">
        <v>156</v>
      </c>
      <c r="B55" s="80" t="s">
        <v>157</v>
      </c>
      <c r="C55" s="81">
        <v>69818.14</v>
      </c>
      <c r="D55" s="81">
        <v>186480</v>
      </c>
      <c r="E55" s="81">
        <v>186480</v>
      </c>
      <c r="F55" s="81">
        <v>70727.850000000006</v>
      </c>
      <c r="G55" s="82">
        <f t="shared" si="3"/>
        <v>101.30297083250859</v>
      </c>
      <c r="H55" s="78">
        <f t="shared" si="1"/>
        <v>37.927847490347496</v>
      </c>
    </row>
    <row r="56" spans="1:8" ht="27.75" customHeight="1" x14ac:dyDescent="0.25">
      <c r="A56" s="79" t="s">
        <v>158</v>
      </c>
      <c r="B56" s="80" t="s">
        <v>159</v>
      </c>
      <c r="C56" s="81">
        <v>324692.39</v>
      </c>
      <c r="D56" s="81">
        <v>761196.65</v>
      </c>
      <c r="E56" s="81">
        <v>750588.74</v>
      </c>
      <c r="F56" s="81">
        <v>358149</v>
      </c>
      <c r="G56" s="82">
        <f t="shared" si="3"/>
        <v>110.3040942844395</v>
      </c>
      <c r="H56" s="78">
        <f t="shared" si="1"/>
        <v>47.715743777344706</v>
      </c>
    </row>
    <row r="57" spans="1:8" ht="27.75" customHeight="1" x14ac:dyDescent="0.25">
      <c r="A57" s="79" t="s">
        <v>160</v>
      </c>
      <c r="B57" s="80" t="s">
        <v>161</v>
      </c>
      <c r="C57" s="81">
        <v>324692.39</v>
      </c>
      <c r="D57" s="81">
        <v>761196.65</v>
      </c>
      <c r="E57" s="81">
        <v>750588.74</v>
      </c>
      <c r="F57" s="81">
        <v>358149</v>
      </c>
      <c r="G57" s="82">
        <f t="shared" si="3"/>
        <v>110.3040942844395</v>
      </c>
      <c r="H57" s="78">
        <f t="shared" si="1"/>
        <v>47.715743777344706</v>
      </c>
    </row>
    <row r="58" spans="1:8" ht="27.75" customHeight="1" x14ac:dyDescent="0.25">
      <c r="A58" s="79" t="s">
        <v>162</v>
      </c>
      <c r="B58" s="85" t="s">
        <v>164</v>
      </c>
      <c r="C58" s="86">
        <f t="shared" ref="C58" si="5">SUM(C59+C63+C69+C82)</f>
        <v>1090849.07</v>
      </c>
      <c r="D58" s="86">
        <f t="shared" ref="D58" si="6">SUM(D59+D63+D69+D82)</f>
        <v>2316001.87</v>
      </c>
      <c r="E58" s="86">
        <f>SUM(E59+E63+E69+E82+E79)</f>
        <v>3087307.02</v>
      </c>
      <c r="F58" s="86">
        <f>SUM(F59+F63+F69+F82+F79)</f>
        <v>1509689.44</v>
      </c>
      <c r="G58" s="87">
        <f t="shared" ref="G58:G87" si="7">F58/C58*100</f>
        <v>138.39581308897297</v>
      </c>
      <c r="H58" s="88">
        <f>SUM(F58/E58)*100</f>
        <v>48.899880388313306</v>
      </c>
    </row>
    <row r="59" spans="1:8" ht="27.75" customHeight="1" x14ac:dyDescent="0.25">
      <c r="A59" s="79" t="s">
        <v>163</v>
      </c>
      <c r="B59" s="80" t="s">
        <v>166</v>
      </c>
      <c r="C59" s="81">
        <v>53822.42</v>
      </c>
      <c r="D59" s="81">
        <v>112112.08</v>
      </c>
      <c r="E59" s="81">
        <v>120520.81</v>
      </c>
      <c r="F59" s="81">
        <v>67382.509999999995</v>
      </c>
      <c r="G59" s="82">
        <f t="shared" si="7"/>
        <v>125.19412913800605</v>
      </c>
      <c r="H59" s="78">
        <f t="shared" si="1"/>
        <v>55.909440037782687</v>
      </c>
    </row>
    <row r="60" spans="1:8" ht="27.75" customHeight="1" x14ac:dyDescent="0.25">
      <c r="A60" s="79" t="s">
        <v>165</v>
      </c>
      <c r="B60" s="80" t="s">
        <v>168</v>
      </c>
      <c r="C60" s="81">
        <v>10135.94</v>
      </c>
      <c r="D60" s="81">
        <v>21500</v>
      </c>
      <c r="E60" s="81">
        <v>29150</v>
      </c>
      <c r="F60" s="81">
        <v>8911.3700000000008</v>
      </c>
      <c r="G60" s="82">
        <f t="shared" si="7"/>
        <v>87.918535429373108</v>
      </c>
      <c r="H60" s="78">
        <f t="shared" si="1"/>
        <v>30.570737564322474</v>
      </c>
    </row>
    <row r="61" spans="1:8" ht="27.75" customHeight="1" x14ac:dyDescent="0.25">
      <c r="A61" s="79" t="s">
        <v>167</v>
      </c>
      <c r="B61" s="80" t="s">
        <v>170</v>
      </c>
      <c r="C61" s="81">
        <v>38432.89</v>
      </c>
      <c r="D61" s="81">
        <v>78922.080000000002</v>
      </c>
      <c r="E61" s="81">
        <v>77233.98</v>
      </c>
      <c r="F61" s="81">
        <v>46665.99</v>
      </c>
      <c r="G61" s="82">
        <f t="shared" si="7"/>
        <v>121.42201640313803</v>
      </c>
      <c r="H61" s="78">
        <f t="shared" si="1"/>
        <v>60.421578688551335</v>
      </c>
    </row>
    <row r="62" spans="1:8" ht="27.75" customHeight="1" x14ac:dyDescent="0.25">
      <c r="A62" s="79" t="s">
        <v>169</v>
      </c>
      <c r="B62" s="80" t="s">
        <v>172</v>
      </c>
      <c r="C62" s="81">
        <v>5253.59</v>
      </c>
      <c r="D62" s="81">
        <v>11690</v>
      </c>
      <c r="E62" s="81">
        <v>14136.83</v>
      </c>
      <c r="F62" s="81">
        <v>11805.15</v>
      </c>
      <c r="G62" s="82">
        <f t="shared" si="7"/>
        <v>224.70634366214338</v>
      </c>
      <c r="H62" s="78">
        <f t="shared" si="1"/>
        <v>83.506344774606461</v>
      </c>
    </row>
    <row r="63" spans="1:8" ht="27.75" customHeight="1" x14ac:dyDescent="0.25">
      <c r="A63" s="79" t="s">
        <v>171</v>
      </c>
      <c r="B63" s="80" t="s">
        <v>174</v>
      </c>
      <c r="C63" s="89">
        <f t="shared" ref="C63" si="8">SUM(C64:C68)</f>
        <v>707537.81</v>
      </c>
      <c r="D63" s="89">
        <v>1531051.32</v>
      </c>
      <c r="E63" s="89">
        <v>271875.18</v>
      </c>
      <c r="F63" s="89">
        <v>99227.19</v>
      </c>
      <c r="G63" s="82">
        <f t="shared" si="7"/>
        <v>14.024295040854422</v>
      </c>
      <c r="H63" s="78">
        <f t="shared" si="1"/>
        <v>36.497333077627758</v>
      </c>
    </row>
    <row r="64" spans="1:8" ht="27.75" customHeight="1" x14ac:dyDescent="0.25">
      <c r="A64" s="79" t="s">
        <v>173</v>
      </c>
      <c r="B64" s="80" t="s">
        <v>176</v>
      </c>
      <c r="C64" s="81">
        <v>27697.51</v>
      </c>
      <c r="D64" s="81">
        <v>75090</v>
      </c>
      <c r="E64" s="81">
        <v>77690</v>
      </c>
      <c r="F64" s="81">
        <v>30966.57</v>
      </c>
      <c r="G64" s="82">
        <f t="shared" si="7"/>
        <v>111.80272161649189</v>
      </c>
      <c r="H64" s="78">
        <f t="shared" si="1"/>
        <v>39.859145321148155</v>
      </c>
    </row>
    <row r="65" spans="1:8" ht="27.75" customHeight="1" x14ac:dyDescent="0.25">
      <c r="A65" s="79" t="s">
        <v>175</v>
      </c>
      <c r="B65" s="80" t="s">
        <v>178</v>
      </c>
      <c r="C65" s="81">
        <v>609224.27</v>
      </c>
      <c r="D65" s="81">
        <v>1292126.1399999999</v>
      </c>
      <c r="E65" s="81">
        <v>26500</v>
      </c>
      <c r="F65" s="81">
        <v>0</v>
      </c>
      <c r="G65" s="82">
        <f t="shared" si="7"/>
        <v>0</v>
      </c>
      <c r="H65" s="78">
        <f t="shared" si="1"/>
        <v>0</v>
      </c>
    </row>
    <row r="66" spans="1:8" ht="27.75" customHeight="1" x14ac:dyDescent="0.25">
      <c r="A66" s="79" t="s">
        <v>177</v>
      </c>
      <c r="B66" s="80" t="s">
        <v>180</v>
      </c>
      <c r="C66" s="81">
        <v>64676.6</v>
      </c>
      <c r="D66" s="81">
        <v>135435.18</v>
      </c>
      <c r="E66" s="81">
        <v>139285.18</v>
      </c>
      <c r="F66" s="81">
        <v>64310.13</v>
      </c>
      <c r="G66" s="82">
        <f t="shared" si="7"/>
        <v>99.4333808518073</v>
      </c>
      <c r="H66" s="78">
        <f t="shared" si="1"/>
        <v>46.171552493955211</v>
      </c>
    </row>
    <row r="67" spans="1:8" ht="27.75" customHeight="1" x14ac:dyDescent="0.25">
      <c r="A67" s="79" t="s">
        <v>179</v>
      </c>
      <c r="B67" s="80" t="s">
        <v>182</v>
      </c>
      <c r="C67" s="81">
        <v>3231.41</v>
      </c>
      <c r="D67" s="81">
        <v>13400</v>
      </c>
      <c r="E67" s="81">
        <v>13400</v>
      </c>
      <c r="F67" s="81">
        <v>3089.54</v>
      </c>
      <c r="G67" s="82">
        <f t="shared" si="7"/>
        <v>95.609656465753346</v>
      </c>
      <c r="H67" s="78">
        <f t="shared" si="1"/>
        <v>23.056268656716416</v>
      </c>
    </row>
    <row r="68" spans="1:8" ht="27.75" customHeight="1" x14ac:dyDescent="0.25">
      <c r="A68" s="79" t="s">
        <v>181</v>
      </c>
      <c r="B68" s="80" t="s">
        <v>184</v>
      </c>
      <c r="C68" s="81">
        <v>2708.02</v>
      </c>
      <c r="D68" s="81">
        <v>15000</v>
      </c>
      <c r="E68" s="81">
        <v>15000</v>
      </c>
      <c r="F68" s="81">
        <v>860.95</v>
      </c>
      <c r="G68" s="82">
        <f t="shared" si="7"/>
        <v>31.792601236327648</v>
      </c>
      <c r="H68" s="78">
        <f t="shared" si="1"/>
        <v>5.7396666666666674</v>
      </c>
    </row>
    <row r="69" spans="1:8" ht="27.75" customHeight="1" x14ac:dyDescent="0.25">
      <c r="A69" s="79" t="s">
        <v>183</v>
      </c>
      <c r="B69" s="80" t="s">
        <v>186</v>
      </c>
      <c r="C69" s="81">
        <f t="shared" ref="C69" si="9">SUM(C70:C78)</f>
        <v>309154.90999999997</v>
      </c>
      <c r="D69" s="81">
        <v>609752.47</v>
      </c>
      <c r="E69" s="81">
        <v>680629.47</v>
      </c>
      <c r="F69" s="81">
        <v>377456.74</v>
      </c>
      <c r="G69" s="82">
        <f t="shared" si="7"/>
        <v>122.09307625099663</v>
      </c>
      <c r="H69" s="78">
        <f t="shared" si="1"/>
        <v>55.45700805461744</v>
      </c>
    </row>
    <row r="70" spans="1:8" ht="27.75" customHeight="1" x14ac:dyDescent="0.25">
      <c r="A70" s="79" t="s">
        <v>185</v>
      </c>
      <c r="B70" s="80" t="s">
        <v>188</v>
      </c>
      <c r="C70" s="81">
        <v>29592.34</v>
      </c>
      <c r="D70" s="81">
        <v>66361.399999999994</v>
      </c>
      <c r="E70" s="81">
        <v>66361.399999999994</v>
      </c>
      <c r="F70" s="81">
        <v>29167.77</v>
      </c>
      <c r="G70" s="82">
        <f t="shared" si="7"/>
        <v>98.565270607190911</v>
      </c>
      <c r="H70" s="78">
        <f t="shared" si="1"/>
        <v>43.952915399614838</v>
      </c>
    </row>
    <row r="71" spans="1:8" ht="27.75" customHeight="1" x14ac:dyDescent="0.25">
      <c r="A71" s="79" t="s">
        <v>187</v>
      </c>
      <c r="B71" s="80" t="s">
        <v>190</v>
      </c>
      <c r="C71" s="81">
        <v>70336.09</v>
      </c>
      <c r="D71" s="81">
        <v>108000</v>
      </c>
      <c r="E71" s="81">
        <v>108000</v>
      </c>
      <c r="F71" s="81">
        <v>84367.25</v>
      </c>
      <c r="G71" s="82">
        <f t="shared" si="7"/>
        <v>119.9487347107296</v>
      </c>
      <c r="H71" s="78">
        <f t="shared" si="1"/>
        <v>78.117824074074065</v>
      </c>
    </row>
    <row r="72" spans="1:8" ht="27.75" customHeight="1" x14ac:dyDescent="0.25">
      <c r="A72" s="79" t="s">
        <v>189</v>
      </c>
      <c r="B72" s="80" t="s">
        <v>192</v>
      </c>
      <c r="C72" s="81">
        <v>4180.25</v>
      </c>
      <c r="D72" s="81">
        <v>17100</v>
      </c>
      <c r="E72" s="81">
        <v>17100</v>
      </c>
      <c r="F72" s="81">
        <v>6171.95</v>
      </c>
      <c r="G72" s="82">
        <f t="shared" si="7"/>
        <v>147.64547574905805</v>
      </c>
      <c r="H72" s="78">
        <f t="shared" si="1"/>
        <v>36.093274853801169</v>
      </c>
    </row>
    <row r="73" spans="1:8" ht="27.75" customHeight="1" x14ac:dyDescent="0.25">
      <c r="A73" s="79" t="s">
        <v>191</v>
      </c>
      <c r="B73" s="80" t="s">
        <v>194</v>
      </c>
      <c r="C73" s="81">
        <v>26022.49</v>
      </c>
      <c r="D73" s="81">
        <v>55000</v>
      </c>
      <c r="E73" s="81">
        <v>55000</v>
      </c>
      <c r="F73" s="81">
        <v>29057.81</v>
      </c>
      <c r="G73" s="82">
        <f t="shared" si="7"/>
        <v>111.66421814361347</v>
      </c>
      <c r="H73" s="78">
        <f t="shared" si="1"/>
        <v>52.832381818181815</v>
      </c>
    </row>
    <row r="74" spans="1:8" ht="27.75" customHeight="1" x14ac:dyDescent="0.25">
      <c r="A74" s="79" t="s">
        <v>193</v>
      </c>
      <c r="B74" s="80" t="s">
        <v>196</v>
      </c>
      <c r="C74" s="81">
        <v>24693.51</v>
      </c>
      <c r="D74" s="81">
        <v>50000</v>
      </c>
      <c r="E74" s="81">
        <v>60000</v>
      </c>
      <c r="F74" s="81">
        <v>24985.29</v>
      </c>
      <c r="G74" s="82">
        <f t="shared" si="7"/>
        <v>101.18160601712758</v>
      </c>
      <c r="H74" s="78">
        <f t="shared" si="1"/>
        <v>41.642150000000001</v>
      </c>
    </row>
    <row r="75" spans="1:8" ht="27.75" customHeight="1" x14ac:dyDescent="0.25">
      <c r="A75" s="79" t="s">
        <v>195</v>
      </c>
      <c r="B75" s="80" t="s">
        <v>198</v>
      </c>
      <c r="C75" s="81">
        <v>56138.99</v>
      </c>
      <c r="D75" s="81">
        <v>87565.2</v>
      </c>
      <c r="E75" s="81">
        <v>87565.2</v>
      </c>
      <c r="F75" s="81">
        <v>65286.57</v>
      </c>
      <c r="G75" s="82">
        <f t="shared" si="7"/>
        <v>116.29452186439406</v>
      </c>
      <c r="H75" s="78">
        <f t="shared" si="1"/>
        <v>74.557666744323086</v>
      </c>
    </row>
    <row r="76" spans="1:8" ht="27.75" customHeight="1" x14ac:dyDescent="0.25">
      <c r="A76" s="79" t="s">
        <v>197</v>
      </c>
      <c r="B76" s="80" t="s">
        <v>200</v>
      </c>
      <c r="C76" s="81">
        <v>29955.15</v>
      </c>
      <c r="D76" s="81">
        <v>67775.87</v>
      </c>
      <c r="E76" s="81">
        <v>73075.87</v>
      </c>
      <c r="F76" s="81">
        <v>52789.49</v>
      </c>
      <c r="G76" s="82">
        <f t="shared" si="7"/>
        <v>176.22842816677598</v>
      </c>
      <c r="H76" s="78">
        <f t="shared" si="1"/>
        <v>72.239290479880708</v>
      </c>
    </row>
    <row r="77" spans="1:8" ht="27.75" customHeight="1" x14ac:dyDescent="0.25">
      <c r="A77" s="79" t="s">
        <v>199</v>
      </c>
      <c r="B77" s="80" t="s">
        <v>202</v>
      </c>
      <c r="C77" s="81">
        <v>40584.39</v>
      </c>
      <c r="D77" s="81">
        <v>77200</v>
      </c>
      <c r="E77" s="81">
        <v>105465</v>
      </c>
      <c r="F77" s="81">
        <v>39415.01</v>
      </c>
      <c r="G77" s="82">
        <f t="shared" si="7"/>
        <v>97.118645863594352</v>
      </c>
      <c r="H77" s="78">
        <f t="shared" si="1"/>
        <v>37.372597544208979</v>
      </c>
    </row>
    <row r="78" spans="1:8" ht="27.75" customHeight="1" x14ac:dyDescent="0.25">
      <c r="A78" s="79" t="s">
        <v>201</v>
      </c>
      <c r="B78" s="80" t="s">
        <v>204</v>
      </c>
      <c r="C78" s="81">
        <v>27651.7</v>
      </c>
      <c r="D78" s="81">
        <v>80750</v>
      </c>
      <c r="E78" s="81">
        <v>108062</v>
      </c>
      <c r="F78" s="81">
        <v>46215.6</v>
      </c>
      <c r="G78" s="82">
        <f t="shared" si="7"/>
        <v>167.13475120878641</v>
      </c>
      <c r="H78" s="78">
        <f t="shared" ref="H78:H131" si="10">SUM(F78/E78)*100</f>
        <v>42.767670411430473</v>
      </c>
    </row>
    <row r="79" spans="1:8" ht="27.75" customHeight="1" x14ac:dyDescent="0.25">
      <c r="A79" s="79" t="s">
        <v>203</v>
      </c>
      <c r="B79" s="84" t="s">
        <v>426</v>
      </c>
      <c r="C79" s="81">
        <v>0</v>
      </c>
      <c r="D79" s="81">
        <v>0</v>
      </c>
      <c r="E79" s="81">
        <f>SUM(E80:E81)</f>
        <v>1943957.2</v>
      </c>
      <c r="F79" s="81">
        <f>SUM(F80:F81)</f>
        <v>947468.96</v>
      </c>
      <c r="G79" s="82">
        <v>0</v>
      </c>
      <c r="H79" s="78">
        <f t="shared" si="10"/>
        <v>48.739188290771011</v>
      </c>
    </row>
    <row r="80" spans="1:8" ht="27.75" customHeight="1" x14ac:dyDescent="0.25">
      <c r="A80" s="79" t="s">
        <v>205</v>
      </c>
      <c r="B80" s="84" t="s">
        <v>425</v>
      </c>
      <c r="C80" s="81">
        <v>0</v>
      </c>
      <c r="D80" s="81">
        <v>0</v>
      </c>
      <c r="E80" s="81">
        <v>1893957.2</v>
      </c>
      <c r="F80" s="81">
        <v>886650.14</v>
      </c>
      <c r="G80" s="82">
        <v>0</v>
      </c>
      <c r="H80" s="78">
        <f t="shared" si="10"/>
        <v>46.814687259036269</v>
      </c>
    </row>
    <row r="81" spans="1:8" ht="27.75" customHeight="1" x14ac:dyDescent="0.25">
      <c r="A81" s="79" t="s">
        <v>207</v>
      </c>
      <c r="B81" s="439" t="s">
        <v>411</v>
      </c>
      <c r="C81" s="438">
        <v>0</v>
      </c>
      <c r="D81" s="81">
        <v>0</v>
      </c>
      <c r="E81" s="81">
        <v>50000</v>
      </c>
      <c r="F81" s="81">
        <v>60818.82</v>
      </c>
      <c r="G81" s="82">
        <v>0</v>
      </c>
      <c r="H81" s="78">
        <f t="shared" si="10"/>
        <v>121.63763999999999</v>
      </c>
    </row>
    <row r="82" spans="1:8" ht="27.75" customHeight="1" x14ac:dyDescent="0.25">
      <c r="A82" s="79" t="s">
        <v>209</v>
      </c>
      <c r="B82" s="80" t="s">
        <v>206</v>
      </c>
      <c r="C82" s="81">
        <f>SUM(C83:C88)</f>
        <v>20333.93</v>
      </c>
      <c r="D82" s="81">
        <v>63086</v>
      </c>
      <c r="E82" s="81">
        <v>70324.36</v>
      </c>
      <c r="F82" s="81">
        <v>18154.04</v>
      </c>
      <c r="G82" s="82">
        <f t="shared" si="7"/>
        <v>89.279544092066814</v>
      </c>
      <c r="H82" s="78">
        <f t="shared" si="10"/>
        <v>25.814724798064287</v>
      </c>
    </row>
    <row r="83" spans="1:8" ht="27.75" customHeight="1" x14ac:dyDescent="0.25">
      <c r="A83" s="79" t="s">
        <v>211</v>
      </c>
      <c r="B83" s="80" t="s">
        <v>208</v>
      </c>
      <c r="C83" s="81">
        <v>5925.21</v>
      </c>
      <c r="D83" s="81">
        <v>12000</v>
      </c>
      <c r="E83" s="81">
        <v>12000</v>
      </c>
      <c r="F83" s="81">
        <v>6063.96</v>
      </c>
      <c r="G83" s="82">
        <f t="shared" si="7"/>
        <v>102.34168915532106</v>
      </c>
      <c r="H83" s="78">
        <f t="shared" si="10"/>
        <v>50.533000000000008</v>
      </c>
    </row>
    <row r="84" spans="1:8" ht="27.75" customHeight="1" x14ac:dyDescent="0.25">
      <c r="A84" s="79" t="s">
        <v>213</v>
      </c>
      <c r="B84" s="80" t="s">
        <v>210</v>
      </c>
      <c r="C84" s="81">
        <v>1149.55</v>
      </c>
      <c r="D84" s="81">
        <v>26544.560000000001</v>
      </c>
      <c r="E84" s="81">
        <v>26544.560000000001</v>
      </c>
      <c r="F84" s="81">
        <v>774.31</v>
      </c>
      <c r="G84" s="82">
        <f t="shared" si="7"/>
        <v>67.357661693706234</v>
      </c>
      <c r="H84" s="78">
        <f t="shared" si="10"/>
        <v>2.917019532439038</v>
      </c>
    </row>
    <row r="85" spans="1:8" ht="27.75" customHeight="1" x14ac:dyDescent="0.25">
      <c r="A85" s="79" t="s">
        <v>215</v>
      </c>
      <c r="B85" s="80" t="s">
        <v>212</v>
      </c>
      <c r="C85" s="81">
        <v>398.42</v>
      </c>
      <c r="D85" s="81">
        <v>2500</v>
      </c>
      <c r="E85" s="81">
        <v>5500</v>
      </c>
      <c r="F85" s="81">
        <v>1889.9</v>
      </c>
      <c r="G85" s="82">
        <f t="shared" si="7"/>
        <v>474.34867727523721</v>
      </c>
      <c r="H85" s="78">
        <f t="shared" si="10"/>
        <v>34.36181818181818</v>
      </c>
    </row>
    <row r="86" spans="1:8" ht="27.75" customHeight="1" x14ac:dyDescent="0.25">
      <c r="A86" s="79" t="s">
        <v>217</v>
      </c>
      <c r="B86" s="80" t="s">
        <v>214</v>
      </c>
      <c r="C86" s="81">
        <v>2750.55</v>
      </c>
      <c r="D86" s="81">
        <v>6600</v>
      </c>
      <c r="E86" s="81">
        <v>6600</v>
      </c>
      <c r="F86" s="81">
        <v>2555.91</v>
      </c>
      <c r="G86" s="82">
        <f t="shared" si="7"/>
        <v>92.923597098762059</v>
      </c>
      <c r="H86" s="78">
        <f t="shared" si="10"/>
        <v>38.725909090909092</v>
      </c>
    </row>
    <row r="87" spans="1:8" ht="27.75" customHeight="1" x14ac:dyDescent="0.25">
      <c r="A87" s="79" t="s">
        <v>218</v>
      </c>
      <c r="B87" s="80" t="s">
        <v>216</v>
      </c>
      <c r="C87" s="81">
        <v>7692.12</v>
      </c>
      <c r="D87" s="81">
        <v>12000</v>
      </c>
      <c r="E87" s="81">
        <v>12000</v>
      </c>
      <c r="F87" s="81">
        <v>6482.93</v>
      </c>
      <c r="G87" s="82">
        <f t="shared" si="7"/>
        <v>84.28014643557303</v>
      </c>
      <c r="H87" s="78">
        <f t="shared" si="10"/>
        <v>54.024416666666667</v>
      </c>
    </row>
    <row r="88" spans="1:8" ht="27.75" customHeight="1" x14ac:dyDescent="0.25">
      <c r="A88" s="79" t="s">
        <v>220</v>
      </c>
      <c r="B88" s="80" t="s">
        <v>219</v>
      </c>
      <c r="C88" s="81">
        <v>2418.08</v>
      </c>
      <c r="D88" s="81">
        <v>3441.44</v>
      </c>
      <c r="E88" s="81">
        <v>7679.8</v>
      </c>
      <c r="F88" s="81">
        <v>387.03</v>
      </c>
      <c r="G88" s="82">
        <f>F88/C88*100</f>
        <v>16.00567392311255</v>
      </c>
      <c r="H88" s="78">
        <f t="shared" si="10"/>
        <v>5.0395843641761502</v>
      </c>
    </row>
    <row r="89" spans="1:8" ht="27.75" customHeight="1" x14ac:dyDescent="0.25">
      <c r="A89" s="79" t="s">
        <v>222</v>
      </c>
      <c r="B89" s="75" t="s">
        <v>221</v>
      </c>
      <c r="C89" s="76">
        <f t="shared" ref="C89" si="11">SUM(C91:C93)</f>
        <v>1956.8400000000001</v>
      </c>
      <c r="D89" s="76">
        <f>SUM(D91:D93)</f>
        <v>3700</v>
      </c>
      <c r="E89" s="76">
        <f t="shared" ref="E89:F89" si="12">SUM(E91:E93)</f>
        <v>3700</v>
      </c>
      <c r="F89" s="76">
        <f t="shared" si="12"/>
        <v>2470.7399999999998</v>
      </c>
      <c r="G89" s="77">
        <f>F89/C89*100</f>
        <v>126.26172809223031</v>
      </c>
      <c r="H89" s="83">
        <f t="shared" si="10"/>
        <v>66.776756756756754</v>
      </c>
    </row>
    <row r="90" spans="1:8" ht="27.75" customHeight="1" x14ac:dyDescent="0.25">
      <c r="A90" s="79" t="s">
        <v>224</v>
      </c>
      <c r="B90" s="80" t="s">
        <v>223</v>
      </c>
      <c r="C90" s="81">
        <f t="shared" ref="C90" si="13">SUM(C91:C93)</f>
        <v>1956.8400000000001</v>
      </c>
      <c r="D90" s="81">
        <v>3700</v>
      </c>
      <c r="E90" s="81">
        <v>3700</v>
      </c>
      <c r="F90" s="81">
        <v>2470.7399999999998</v>
      </c>
      <c r="G90" s="82">
        <f>F90/C90*100</f>
        <v>126.26172809223031</v>
      </c>
      <c r="H90" s="78">
        <f t="shared" si="10"/>
        <v>66.776756756756754</v>
      </c>
    </row>
    <row r="91" spans="1:8" ht="27.75" customHeight="1" x14ac:dyDescent="0.25">
      <c r="A91" s="79" t="s">
        <v>226</v>
      </c>
      <c r="B91" s="80" t="s">
        <v>225</v>
      </c>
      <c r="C91" s="81">
        <v>1950.18</v>
      </c>
      <c r="D91" s="81">
        <v>3150</v>
      </c>
      <c r="E91" s="81">
        <v>3150</v>
      </c>
      <c r="F91" s="81">
        <v>2447.08</v>
      </c>
      <c r="G91" s="82">
        <f>F91/C91*100</f>
        <v>125.47969930980729</v>
      </c>
      <c r="H91" s="78">
        <f t="shared" si="10"/>
        <v>77.685079365079375</v>
      </c>
    </row>
    <row r="92" spans="1:8" ht="27.75" customHeight="1" x14ac:dyDescent="0.25">
      <c r="A92" s="79" t="s">
        <v>228</v>
      </c>
      <c r="B92" s="80" t="s">
        <v>227</v>
      </c>
      <c r="C92" s="81">
        <v>0</v>
      </c>
      <c r="D92" s="81">
        <v>500</v>
      </c>
      <c r="E92" s="81">
        <v>500</v>
      </c>
      <c r="F92" s="81">
        <v>0</v>
      </c>
      <c r="G92" s="82">
        <v>0</v>
      </c>
      <c r="H92" s="78">
        <f t="shared" si="10"/>
        <v>0</v>
      </c>
    </row>
    <row r="93" spans="1:8" ht="27.75" customHeight="1" x14ac:dyDescent="0.25">
      <c r="A93" s="79" t="s">
        <v>230</v>
      </c>
      <c r="B93" s="80" t="s">
        <v>229</v>
      </c>
      <c r="C93" s="81">
        <v>6.66</v>
      </c>
      <c r="D93" s="81">
        <v>50</v>
      </c>
      <c r="E93" s="81">
        <v>50</v>
      </c>
      <c r="F93" s="81">
        <v>23.66</v>
      </c>
      <c r="G93" s="82">
        <f t="shared" ref="G93" si="14">F93/C93*100</f>
        <v>355.25525525525524</v>
      </c>
      <c r="H93" s="78">
        <f t="shared" si="10"/>
        <v>47.32</v>
      </c>
    </row>
    <row r="94" spans="1:8" ht="27.75" customHeight="1" x14ac:dyDescent="0.25">
      <c r="A94" s="79" t="s">
        <v>232</v>
      </c>
      <c r="B94" s="75" t="s">
        <v>231</v>
      </c>
      <c r="C94" s="76">
        <f>SUM(C95+C96+C100)</f>
        <v>0</v>
      </c>
      <c r="D94" s="76">
        <f>SUM(D95+D96+D100)</f>
        <v>482304</v>
      </c>
      <c r="E94" s="76">
        <f>SUM(E95+E96+E100+E98)</f>
        <v>430813.67000000004</v>
      </c>
      <c r="F94" s="76">
        <f>SUM(F95+F96+F100+F97)</f>
        <v>147999.62</v>
      </c>
      <c r="G94" s="82">
        <v>0</v>
      </c>
      <c r="H94" s="78">
        <f t="shared" si="10"/>
        <v>34.353510648814826</v>
      </c>
    </row>
    <row r="95" spans="1:8" ht="27.75" customHeight="1" x14ac:dyDescent="0.25">
      <c r="A95" s="79" t="s">
        <v>234</v>
      </c>
      <c r="B95" s="80" t="s">
        <v>233</v>
      </c>
      <c r="C95" s="81">
        <v>0</v>
      </c>
      <c r="D95" s="81">
        <v>199039</v>
      </c>
      <c r="E95" s="81">
        <v>172548.67</v>
      </c>
      <c r="F95" s="81">
        <v>32076.3</v>
      </c>
      <c r="G95" s="82">
        <v>0</v>
      </c>
      <c r="H95" s="78">
        <f t="shared" si="10"/>
        <v>18.58971152892688</v>
      </c>
    </row>
    <row r="96" spans="1:8" ht="27.75" customHeight="1" x14ac:dyDescent="0.25">
      <c r="A96" s="79" t="s">
        <v>236</v>
      </c>
      <c r="B96" s="80" t="s">
        <v>235</v>
      </c>
      <c r="C96" s="81">
        <v>0</v>
      </c>
      <c r="D96" s="81">
        <v>269769</v>
      </c>
      <c r="E96" s="81">
        <v>244769</v>
      </c>
      <c r="F96" s="81">
        <v>103318.95</v>
      </c>
      <c r="G96" s="82">
        <v>0</v>
      </c>
      <c r="H96" s="78">
        <f t="shared" si="10"/>
        <v>42.210798753110076</v>
      </c>
    </row>
    <row r="97" spans="1:8" ht="27.75" customHeight="1" x14ac:dyDescent="0.25">
      <c r="A97" s="79" t="s">
        <v>238</v>
      </c>
      <c r="B97" s="80" t="s">
        <v>390</v>
      </c>
      <c r="C97" s="81">
        <v>0</v>
      </c>
      <c r="D97" s="81">
        <v>0</v>
      </c>
      <c r="E97" s="81">
        <v>13496</v>
      </c>
      <c r="F97" s="81">
        <f>SUM(F98:F99)</f>
        <v>12604.37</v>
      </c>
      <c r="G97" s="82">
        <v>0</v>
      </c>
      <c r="H97" s="78">
        <f t="shared" si="10"/>
        <v>93.393375815056316</v>
      </c>
    </row>
    <row r="98" spans="1:8" ht="27.75" customHeight="1" x14ac:dyDescent="0.25">
      <c r="A98" s="79" t="s">
        <v>239</v>
      </c>
      <c r="B98" s="80" t="s">
        <v>391</v>
      </c>
      <c r="C98" s="81">
        <v>0</v>
      </c>
      <c r="D98" s="81">
        <v>0</v>
      </c>
      <c r="E98" s="81">
        <v>13496</v>
      </c>
      <c r="F98" s="81">
        <v>12009.37</v>
      </c>
      <c r="G98" s="82">
        <v>0</v>
      </c>
      <c r="H98" s="78">
        <f t="shared" si="10"/>
        <v>88.984662122110265</v>
      </c>
    </row>
    <row r="99" spans="1:8" ht="27.75" customHeight="1" x14ac:dyDescent="0.25">
      <c r="A99" s="79" t="s">
        <v>241</v>
      </c>
      <c r="B99" s="80" t="s">
        <v>392</v>
      </c>
      <c r="C99" s="81">
        <v>0</v>
      </c>
      <c r="D99" s="81">
        <v>0</v>
      </c>
      <c r="E99" s="81">
        <v>0</v>
      </c>
      <c r="F99" s="81">
        <v>595</v>
      </c>
      <c r="G99" s="82">
        <v>0</v>
      </c>
      <c r="H99" s="78">
        <v>0</v>
      </c>
    </row>
    <row r="100" spans="1:8" ht="33" customHeight="1" x14ac:dyDescent="0.25">
      <c r="A100" s="79" t="s">
        <v>242</v>
      </c>
      <c r="B100" s="80" t="s">
        <v>237</v>
      </c>
      <c r="C100" s="81">
        <v>0</v>
      </c>
      <c r="D100" s="81">
        <v>13496</v>
      </c>
      <c r="E100" s="81">
        <v>0</v>
      </c>
      <c r="F100" s="81">
        <v>0</v>
      </c>
      <c r="G100" s="82">
        <v>0</v>
      </c>
      <c r="H100" s="78">
        <v>0</v>
      </c>
    </row>
    <row r="101" spans="1:8" ht="51" x14ac:dyDescent="0.25">
      <c r="A101" s="79" t="s">
        <v>244</v>
      </c>
      <c r="B101" s="80" t="s">
        <v>240</v>
      </c>
      <c r="C101" s="81">
        <v>0</v>
      </c>
      <c r="D101" s="81">
        <v>13496</v>
      </c>
      <c r="E101" s="81">
        <v>0</v>
      </c>
      <c r="F101" s="81">
        <v>0</v>
      </c>
      <c r="G101" s="82">
        <v>0</v>
      </c>
      <c r="H101" s="78">
        <v>0</v>
      </c>
    </row>
    <row r="102" spans="1:8" ht="27.75" customHeight="1" x14ac:dyDescent="0.25">
      <c r="A102" s="79" t="s">
        <v>246</v>
      </c>
      <c r="B102" s="75" t="s">
        <v>243</v>
      </c>
      <c r="C102" s="76">
        <f t="shared" ref="C102:F102" si="15">SUM(C103)</f>
        <v>0</v>
      </c>
      <c r="D102" s="76">
        <f>SUM(D103)</f>
        <v>6898.12</v>
      </c>
      <c r="E102" s="76">
        <f t="shared" si="15"/>
        <v>6898.12</v>
      </c>
      <c r="F102" s="76">
        <f t="shared" si="15"/>
        <v>2699.1</v>
      </c>
      <c r="G102" s="82">
        <v>0</v>
      </c>
      <c r="H102" s="78">
        <f t="shared" si="10"/>
        <v>39.128052280911319</v>
      </c>
    </row>
    <row r="103" spans="1:8" ht="27.75" customHeight="1" x14ac:dyDescent="0.25">
      <c r="A103" s="79" t="s">
        <v>248</v>
      </c>
      <c r="B103" s="80" t="s">
        <v>245</v>
      </c>
      <c r="C103" s="81">
        <v>0</v>
      </c>
      <c r="D103" s="81">
        <v>6898.12</v>
      </c>
      <c r="E103" s="81">
        <v>6898.12</v>
      </c>
      <c r="F103" s="81">
        <v>2699.1</v>
      </c>
      <c r="G103" s="82">
        <v>0</v>
      </c>
      <c r="H103" s="78">
        <f t="shared" si="10"/>
        <v>39.128052280911319</v>
      </c>
    </row>
    <row r="104" spans="1:8" s="48" customFormat="1" ht="27.75" customHeight="1" x14ac:dyDescent="0.25">
      <c r="A104" s="79" t="s">
        <v>250</v>
      </c>
      <c r="B104" s="75" t="s">
        <v>247</v>
      </c>
      <c r="C104" s="76">
        <f>SUM(C105)</f>
        <v>0</v>
      </c>
      <c r="D104" s="76">
        <f>SUM(D105)</f>
        <v>32890</v>
      </c>
      <c r="E104" s="76">
        <f>SUM(E105)</f>
        <v>32790</v>
      </c>
      <c r="F104" s="76">
        <f>SUM(F105)</f>
        <v>14994</v>
      </c>
      <c r="G104" s="77">
        <v>0</v>
      </c>
      <c r="H104" s="83">
        <f t="shared" si="10"/>
        <v>45.727355901189384</v>
      </c>
    </row>
    <row r="105" spans="1:8" ht="27.75" customHeight="1" x14ac:dyDescent="0.25">
      <c r="A105" s="79" t="s">
        <v>252</v>
      </c>
      <c r="B105" s="80" t="s">
        <v>249</v>
      </c>
      <c r="C105" s="81">
        <v>0</v>
      </c>
      <c r="D105" s="81">
        <f>SUM(D106:D107)</f>
        <v>32890</v>
      </c>
      <c r="E105" s="81">
        <v>32790</v>
      </c>
      <c r="F105" s="81">
        <v>14994</v>
      </c>
      <c r="G105" s="82">
        <v>0</v>
      </c>
      <c r="H105" s="78">
        <f t="shared" si="10"/>
        <v>45.727355901189384</v>
      </c>
    </row>
    <row r="106" spans="1:8" ht="27.75" customHeight="1" x14ac:dyDescent="0.25">
      <c r="A106" s="79" t="s">
        <v>254</v>
      </c>
      <c r="B106" s="80" t="s">
        <v>251</v>
      </c>
      <c r="C106" s="81">
        <v>0</v>
      </c>
      <c r="D106" s="81">
        <v>5150</v>
      </c>
      <c r="E106" s="81">
        <v>5050</v>
      </c>
      <c r="F106" s="81">
        <v>0</v>
      </c>
      <c r="G106" s="82">
        <v>0</v>
      </c>
      <c r="H106" s="78">
        <f t="shared" si="10"/>
        <v>0</v>
      </c>
    </row>
    <row r="107" spans="1:8" ht="27.75" customHeight="1" x14ac:dyDescent="0.25">
      <c r="A107" s="79" t="s">
        <v>256</v>
      </c>
      <c r="B107" s="80" t="s">
        <v>393</v>
      </c>
      <c r="C107" s="81">
        <v>0</v>
      </c>
      <c r="D107" s="81">
        <v>27740</v>
      </c>
      <c r="E107" s="81">
        <v>27740</v>
      </c>
      <c r="F107" s="81">
        <v>14994</v>
      </c>
      <c r="G107" s="82">
        <v>0</v>
      </c>
      <c r="H107" s="78">
        <f t="shared" si="10"/>
        <v>54.051910598413841</v>
      </c>
    </row>
    <row r="108" spans="1:8" ht="27.75" customHeight="1" x14ac:dyDescent="0.25">
      <c r="A108" s="79" t="s">
        <v>258</v>
      </c>
      <c r="B108" s="71" t="s">
        <v>253</v>
      </c>
      <c r="C108" s="90">
        <f>SUM(C109+C112+C120)</f>
        <v>15812.08</v>
      </c>
      <c r="D108" s="90">
        <f>SUM(D109+D112+D120)</f>
        <v>266300</v>
      </c>
      <c r="E108" s="90">
        <f>SUM(E109+E112+E120)</f>
        <v>475350</v>
      </c>
      <c r="F108" s="90">
        <f>SUM(F109+F112+F120)</f>
        <v>95723.02</v>
      </c>
      <c r="G108" s="73">
        <f t="shared" ref="G108:G114" si="16">F108/C108*100</f>
        <v>605.37905196533291</v>
      </c>
      <c r="H108" s="74">
        <f t="shared" si="10"/>
        <v>20.137376669822238</v>
      </c>
    </row>
    <row r="109" spans="1:8" ht="27.75" customHeight="1" x14ac:dyDescent="0.25">
      <c r="A109" s="79" t="s">
        <v>259</v>
      </c>
      <c r="B109" s="75" t="s">
        <v>255</v>
      </c>
      <c r="C109" s="91">
        <f>SUM(C110)</f>
        <v>0</v>
      </c>
      <c r="D109" s="91">
        <f>SUM(D110)</f>
        <v>0</v>
      </c>
      <c r="E109" s="91">
        <f>SUM(E110)</f>
        <v>0</v>
      </c>
      <c r="F109" s="91">
        <f>SUM(F110)</f>
        <v>415</v>
      </c>
      <c r="G109" s="82">
        <v>0</v>
      </c>
      <c r="H109" s="78">
        <v>0</v>
      </c>
    </row>
    <row r="110" spans="1:8" ht="27.75" customHeight="1" x14ac:dyDescent="0.25">
      <c r="A110" s="79" t="s">
        <v>261</v>
      </c>
      <c r="B110" s="80" t="s">
        <v>257</v>
      </c>
      <c r="C110" s="89">
        <v>0</v>
      </c>
      <c r="D110" s="89">
        <v>0</v>
      </c>
      <c r="E110" s="89">
        <v>0</v>
      </c>
      <c r="F110" s="89">
        <v>415</v>
      </c>
      <c r="G110" s="82">
        <v>0</v>
      </c>
      <c r="H110" s="78">
        <v>0</v>
      </c>
    </row>
    <row r="111" spans="1:8" ht="27.75" customHeight="1" x14ac:dyDescent="0.25">
      <c r="A111" s="79" t="s">
        <v>263</v>
      </c>
      <c r="B111" s="80" t="s">
        <v>394</v>
      </c>
      <c r="C111" s="89">
        <v>0</v>
      </c>
      <c r="D111" s="89">
        <v>0</v>
      </c>
      <c r="E111" s="89">
        <v>0</v>
      </c>
      <c r="F111" s="89">
        <v>415</v>
      </c>
      <c r="G111" s="82">
        <v>0</v>
      </c>
      <c r="H111" s="78">
        <v>0</v>
      </c>
    </row>
    <row r="112" spans="1:8" ht="27.75" customHeight="1" x14ac:dyDescent="0.25">
      <c r="A112" s="79" t="s">
        <v>265</v>
      </c>
      <c r="B112" s="75" t="s">
        <v>260</v>
      </c>
      <c r="C112" s="91">
        <f>SUM(C113+C118)</f>
        <v>14093.38</v>
      </c>
      <c r="D112" s="91">
        <f>SUM(D113+D118)</f>
        <v>264300</v>
      </c>
      <c r="E112" s="91">
        <f>SUM(E113+E118)</f>
        <v>473350</v>
      </c>
      <c r="F112" s="91">
        <f>SUM(F113+F118)</f>
        <v>95308.02</v>
      </c>
      <c r="G112" s="77">
        <f t="shared" si="16"/>
        <v>676.26091115119311</v>
      </c>
      <c r="H112" s="83">
        <f t="shared" si="10"/>
        <v>20.13478821168269</v>
      </c>
    </row>
    <row r="113" spans="1:9" ht="27.75" customHeight="1" x14ac:dyDescent="0.25">
      <c r="A113" s="79" t="s">
        <v>267</v>
      </c>
      <c r="B113" s="80" t="s">
        <v>262</v>
      </c>
      <c r="C113" s="89">
        <v>14093.38</v>
      </c>
      <c r="D113" s="89">
        <v>258300</v>
      </c>
      <c r="E113" s="89">
        <v>467350</v>
      </c>
      <c r="F113" s="89">
        <v>95308.02</v>
      </c>
      <c r="G113" s="82">
        <f t="shared" si="16"/>
        <v>676.26091115119311</v>
      </c>
      <c r="H113" s="78">
        <f t="shared" si="10"/>
        <v>20.393285546164545</v>
      </c>
    </row>
    <row r="114" spans="1:9" ht="27.75" customHeight="1" x14ac:dyDescent="0.25">
      <c r="A114" s="79" t="s">
        <v>269</v>
      </c>
      <c r="B114" s="80" t="s">
        <v>264</v>
      </c>
      <c r="C114" s="89">
        <v>4355.88</v>
      </c>
      <c r="D114" s="89">
        <v>5000</v>
      </c>
      <c r="E114" s="89">
        <v>12850</v>
      </c>
      <c r="F114" s="89">
        <v>3668.75</v>
      </c>
      <c r="G114" s="82">
        <f t="shared" si="16"/>
        <v>84.225231181758915</v>
      </c>
      <c r="H114" s="78">
        <f t="shared" si="10"/>
        <v>28.550583657587548</v>
      </c>
    </row>
    <row r="115" spans="1:9" ht="27.75" customHeight="1" x14ac:dyDescent="0.25">
      <c r="A115" s="79" t="s">
        <v>271</v>
      </c>
      <c r="B115" s="80" t="s">
        <v>266</v>
      </c>
      <c r="C115" s="89">
        <v>0</v>
      </c>
      <c r="D115" s="89">
        <v>500</v>
      </c>
      <c r="E115" s="89">
        <v>1500</v>
      </c>
      <c r="F115" s="89">
        <v>0</v>
      </c>
      <c r="G115" s="82">
        <v>0</v>
      </c>
      <c r="H115" s="78">
        <f t="shared" si="10"/>
        <v>0</v>
      </c>
    </row>
    <row r="116" spans="1:9" ht="27.75" customHeight="1" x14ac:dyDescent="0.25">
      <c r="A116" s="79" t="s">
        <v>378</v>
      </c>
      <c r="B116" s="80" t="s">
        <v>268</v>
      </c>
      <c r="C116" s="89">
        <v>0</v>
      </c>
      <c r="D116" s="89">
        <v>1500</v>
      </c>
      <c r="E116" s="89">
        <v>1500</v>
      </c>
      <c r="F116" s="89">
        <v>198.95</v>
      </c>
      <c r="G116" s="82">
        <v>0</v>
      </c>
      <c r="H116" s="78">
        <f t="shared" si="10"/>
        <v>13.263333333333332</v>
      </c>
    </row>
    <row r="117" spans="1:9" ht="27.75" customHeight="1" x14ac:dyDescent="0.25">
      <c r="A117" s="79" t="s">
        <v>273</v>
      </c>
      <c r="B117" s="80" t="s">
        <v>270</v>
      </c>
      <c r="C117" s="81">
        <v>9737.5</v>
      </c>
      <c r="D117" s="81">
        <v>251300</v>
      </c>
      <c r="E117" s="81">
        <v>451500</v>
      </c>
      <c r="F117" s="81">
        <v>91440.320000000007</v>
      </c>
      <c r="G117" s="82">
        <f>F117/C117*100</f>
        <v>939.05335044929416</v>
      </c>
      <c r="H117" s="78">
        <f t="shared" si="10"/>
        <v>20.252562569213733</v>
      </c>
    </row>
    <row r="118" spans="1:9" ht="27.75" customHeight="1" x14ac:dyDescent="0.25">
      <c r="A118" s="79" t="s">
        <v>275</v>
      </c>
      <c r="B118" s="80" t="s">
        <v>272</v>
      </c>
      <c r="C118" s="81">
        <v>0</v>
      </c>
      <c r="D118" s="81">
        <v>6000</v>
      </c>
      <c r="E118" s="81">
        <v>6000</v>
      </c>
      <c r="F118" s="81">
        <v>0</v>
      </c>
      <c r="G118" s="82">
        <v>0</v>
      </c>
      <c r="H118" s="78">
        <f t="shared" si="10"/>
        <v>0</v>
      </c>
    </row>
    <row r="119" spans="1:9" ht="27.75" customHeight="1" x14ac:dyDescent="0.25">
      <c r="A119" s="79" t="s">
        <v>277</v>
      </c>
      <c r="B119" s="80" t="s">
        <v>274</v>
      </c>
      <c r="C119" s="81">
        <v>0</v>
      </c>
      <c r="D119" s="81">
        <v>6000</v>
      </c>
      <c r="E119" s="81">
        <v>6000</v>
      </c>
      <c r="F119" s="81">
        <v>0</v>
      </c>
      <c r="G119" s="82">
        <v>0</v>
      </c>
      <c r="H119" s="78">
        <f t="shared" si="10"/>
        <v>0</v>
      </c>
    </row>
    <row r="120" spans="1:9" ht="27.75" customHeight="1" x14ac:dyDescent="0.25">
      <c r="A120" s="79" t="s">
        <v>279</v>
      </c>
      <c r="B120" s="75" t="s">
        <v>276</v>
      </c>
      <c r="C120" s="76">
        <f>SUM(C121)</f>
        <v>1718.7</v>
      </c>
      <c r="D120" s="76">
        <f>SUM(D121+D123+D125)</f>
        <v>2000</v>
      </c>
      <c r="E120" s="76">
        <f>SUM(E121+E123+E125)</f>
        <v>2000</v>
      </c>
      <c r="F120" s="76">
        <f>SUM(F121)</f>
        <v>0</v>
      </c>
      <c r="G120" s="82">
        <v>0</v>
      </c>
      <c r="H120" s="78">
        <f t="shared" si="10"/>
        <v>0</v>
      </c>
    </row>
    <row r="121" spans="1:9" ht="30" customHeight="1" x14ac:dyDescent="0.25">
      <c r="A121" s="79" t="s">
        <v>281</v>
      </c>
      <c r="B121" s="80" t="s">
        <v>278</v>
      </c>
      <c r="C121" s="81">
        <v>1718.7</v>
      </c>
      <c r="D121" s="81">
        <v>1000</v>
      </c>
      <c r="E121" s="81">
        <v>1000</v>
      </c>
      <c r="F121" s="81">
        <v>0</v>
      </c>
      <c r="G121" s="82">
        <v>0</v>
      </c>
      <c r="H121" s="78">
        <f t="shared" si="10"/>
        <v>0</v>
      </c>
    </row>
    <row r="122" spans="1:9" ht="30" customHeight="1" x14ac:dyDescent="0.25">
      <c r="A122" s="79" t="s">
        <v>283</v>
      </c>
      <c r="B122" s="80" t="s">
        <v>280</v>
      </c>
      <c r="C122" s="81">
        <v>1718.7</v>
      </c>
      <c r="D122" s="81">
        <v>1000</v>
      </c>
      <c r="E122" s="81">
        <v>1000</v>
      </c>
      <c r="F122" s="81">
        <v>0</v>
      </c>
      <c r="G122" s="82">
        <v>0</v>
      </c>
      <c r="H122" s="78">
        <f t="shared" si="10"/>
        <v>0</v>
      </c>
    </row>
    <row r="123" spans="1:9" ht="30" customHeight="1" x14ac:dyDescent="0.25">
      <c r="A123" s="79" t="s">
        <v>285</v>
      </c>
      <c r="B123" s="80" t="s">
        <v>282</v>
      </c>
      <c r="C123" s="81">
        <v>0</v>
      </c>
      <c r="D123" s="81">
        <v>500</v>
      </c>
      <c r="E123" s="81">
        <v>500</v>
      </c>
      <c r="F123" s="81">
        <v>0</v>
      </c>
      <c r="G123" s="82">
        <v>0</v>
      </c>
      <c r="H123" s="78">
        <f t="shared" si="10"/>
        <v>0</v>
      </c>
    </row>
    <row r="124" spans="1:9" ht="30" customHeight="1" x14ac:dyDescent="0.25">
      <c r="A124" s="79" t="s">
        <v>287</v>
      </c>
      <c r="B124" s="80" t="s">
        <v>284</v>
      </c>
      <c r="C124" s="81">
        <v>0</v>
      </c>
      <c r="D124" s="81">
        <v>500</v>
      </c>
      <c r="E124" s="81">
        <v>500</v>
      </c>
      <c r="F124" s="81">
        <v>0</v>
      </c>
      <c r="G124" s="82">
        <v>0</v>
      </c>
      <c r="H124" s="78">
        <f t="shared" si="10"/>
        <v>0</v>
      </c>
    </row>
    <row r="125" spans="1:9" ht="30" customHeight="1" x14ac:dyDescent="0.25">
      <c r="A125" s="79" t="s">
        <v>289</v>
      </c>
      <c r="B125" s="84" t="s">
        <v>286</v>
      </c>
      <c r="C125" s="81">
        <v>0</v>
      </c>
      <c r="D125" s="81">
        <v>500</v>
      </c>
      <c r="E125" s="81">
        <v>500</v>
      </c>
      <c r="F125" s="81">
        <v>0</v>
      </c>
      <c r="G125" s="82">
        <v>0</v>
      </c>
      <c r="H125" s="78">
        <f t="shared" si="10"/>
        <v>0</v>
      </c>
    </row>
    <row r="126" spans="1:9" ht="30" customHeight="1" x14ac:dyDescent="0.25">
      <c r="A126" s="79" t="s">
        <v>291</v>
      </c>
      <c r="B126" s="84" t="s">
        <v>288</v>
      </c>
      <c r="C126" s="81">
        <v>0</v>
      </c>
      <c r="D126" s="81">
        <v>500</v>
      </c>
      <c r="E126" s="81">
        <v>500</v>
      </c>
      <c r="F126" s="81">
        <v>0</v>
      </c>
      <c r="G126" s="82">
        <v>0</v>
      </c>
      <c r="H126" s="78">
        <f t="shared" si="10"/>
        <v>0</v>
      </c>
    </row>
    <row r="127" spans="1:9" ht="27.75" customHeight="1" x14ac:dyDescent="0.25">
      <c r="A127" s="79" t="s">
        <v>293</v>
      </c>
      <c r="B127" s="71" t="s">
        <v>290</v>
      </c>
      <c r="C127" s="72">
        <f>C12</f>
        <v>3144384.67</v>
      </c>
      <c r="D127" s="72">
        <f>D12</f>
        <v>8947355.5099999979</v>
      </c>
      <c r="E127" s="72">
        <f>E12</f>
        <v>10200679.42</v>
      </c>
      <c r="F127" s="72">
        <f>F12</f>
        <v>5269037.6399999997</v>
      </c>
      <c r="G127" s="73">
        <f>F127/C127*100</f>
        <v>167.56975348057526</v>
      </c>
      <c r="H127" s="92">
        <f t="shared" si="10"/>
        <v>51.653791115807849</v>
      </c>
      <c r="I127" s="27"/>
    </row>
    <row r="128" spans="1:9" ht="27.75" customHeight="1" x14ac:dyDescent="0.25">
      <c r="A128" s="79" t="s">
        <v>295</v>
      </c>
      <c r="B128" s="71" t="s">
        <v>292</v>
      </c>
      <c r="C128" s="72">
        <f>SUM(C108+C48)</f>
        <v>3535600.76</v>
      </c>
      <c r="D128" s="72">
        <f>D108+D48</f>
        <v>8707355.5099999998</v>
      </c>
      <c r="E128" s="72">
        <f>E108+E48</f>
        <v>9578976.2899999991</v>
      </c>
      <c r="F128" s="72">
        <f>SUM(F108+F48)</f>
        <v>4423976.01</v>
      </c>
      <c r="G128" s="73">
        <f>F128/C128*100</f>
        <v>125.12657141752624</v>
      </c>
      <c r="H128" s="92">
        <f t="shared" si="10"/>
        <v>46.184225496188176</v>
      </c>
      <c r="I128" s="27"/>
    </row>
    <row r="129" spans="1:9" ht="27.75" customHeight="1" x14ac:dyDescent="0.25">
      <c r="A129" s="79" t="s">
        <v>297</v>
      </c>
      <c r="B129" s="71" t="s">
        <v>294</v>
      </c>
      <c r="C129" s="90"/>
      <c r="D129" s="90">
        <f>D127-D128</f>
        <v>239999.99999999814</v>
      </c>
      <c r="E129" s="72">
        <f>SUM(E127-E128)</f>
        <v>621703.13000000082</v>
      </c>
      <c r="F129" s="72">
        <f>SUM(F127-F128)</f>
        <v>845061.62999999989</v>
      </c>
      <c r="G129" s="73">
        <v>0</v>
      </c>
      <c r="H129" s="92">
        <f t="shared" si="10"/>
        <v>135.92687397279127</v>
      </c>
      <c r="I129" s="27"/>
    </row>
    <row r="130" spans="1:9" ht="27.75" customHeight="1" x14ac:dyDescent="0.25">
      <c r="A130" s="79" t="s">
        <v>427</v>
      </c>
      <c r="B130" s="71" t="s">
        <v>296</v>
      </c>
      <c r="C130" s="90">
        <f>SUM(C127-C128)</f>
        <v>-391216.08999999985</v>
      </c>
      <c r="D130" s="90"/>
      <c r="E130" s="72"/>
      <c r="F130" s="72"/>
      <c r="G130" s="73"/>
      <c r="H130" s="92"/>
      <c r="I130" s="27"/>
    </row>
    <row r="131" spans="1:9" ht="27.75" customHeight="1" x14ac:dyDescent="0.25">
      <c r="A131" s="79" t="s">
        <v>428</v>
      </c>
      <c r="B131" s="71" t="s">
        <v>298</v>
      </c>
      <c r="C131" s="90">
        <v>-536819.21</v>
      </c>
      <c r="D131" s="90">
        <v>-240000</v>
      </c>
      <c r="E131" s="72">
        <v>-621703.13</v>
      </c>
      <c r="F131" s="72">
        <v>-621703.13</v>
      </c>
      <c r="G131" s="73">
        <f>F131/C131*100</f>
        <v>115.81238495544896</v>
      </c>
      <c r="H131" s="92">
        <f t="shared" si="10"/>
        <v>100</v>
      </c>
      <c r="I131" s="27"/>
    </row>
    <row r="132" spans="1:9" ht="27.75" customHeight="1" x14ac:dyDescent="0.25">
      <c r="A132" s="79" t="s">
        <v>429</v>
      </c>
      <c r="B132" s="71" t="s">
        <v>299</v>
      </c>
      <c r="C132" s="93">
        <f>SUM(C130+C131)</f>
        <v>-928035.29999999981</v>
      </c>
      <c r="D132" s="94"/>
      <c r="E132" s="72"/>
      <c r="F132" s="72">
        <f>SUM(F129+F131)</f>
        <v>223358.49999999988</v>
      </c>
      <c r="G132" s="73">
        <f>F132/C132*100</f>
        <v>-24.06788836588435</v>
      </c>
      <c r="H132" s="92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</row>
    <row r="134" spans="1:9" ht="40.5" customHeight="1" x14ac:dyDescent="0.25">
      <c r="B134" s="330" t="s">
        <v>395</v>
      </c>
      <c r="C134" s="330"/>
      <c r="D134" s="330"/>
      <c r="E134" s="330"/>
      <c r="F134" s="330"/>
      <c r="G134" s="330"/>
      <c r="H134" s="330"/>
    </row>
    <row r="135" spans="1:9" x14ac:dyDescent="0.25">
      <c r="G135" s="46"/>
    </row>
    <row r="136" spans="1:9" x14ac:dyDescent="0.25">
      <c r="C136" s="322" t="s">
        <v>356</v>
      </c>
      <c r="D136" s="322"/>
      <c r="E136" s="322"/>
      <c r="F136" s="63"/>
      <c r="G136" s="49"/>
    </row>
    <row r="137" spans="1:9" x14ac:dyDescent="0.25">
      <c r="C137" s="323" t="s">
        <v>358</v>
      </c>
      <c r="D137" s="323"/>
      <c r="E137" s="323"/>
      <c r="F137" s="62"/>
    </row>
    <row r="138" spans="1:9" x14ac:dyDescent="0.25">
      <c r="C138" s="324" t="s">
        <v>357</v>
      </c>
      <c r="D138" s="324"/>
      <c r="E138" s="324"/>
    </row>
  </sheetData>
  <mergeCells count="7">
    <mergeCell ref="C137:E137"/>
    <mergeCell ref="C138:E138"/>
    <mergeCell ref="B134:H134"/>
    <mergeCell ref="B4:G4"/>
    <mergeCell ref="B6:G6"/>
    <mergeCell ref="B8:G8"/>
    <mergeCell ref="C136:E136"/>
  </mergeCells>
  <pageMargins left="0.70866141732283472" right="0.70866141732283472" top="0" bottom="0.74803149606299213" header="0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opLeftCell="A7" workbookViewId="0">
      <selection activeCell="C15" sqref="C15"/>
    </sheetView>
  </sheetViews>
  <sheetFormatPr defaultRowHeight="15" x14ac:dyDescent="0.25"/>
  <cols>
    <col min="1" max="1" width="31.42578125" customWidth="1"/>
    <col min="2" max="2" width="28.7109375" customWidth="1"/>
    <col min="3" max="3" width="26.85546875" customWidth="1"/>
    <col min="4" max="4" width="26" customWidth="1"/>
    <col min="5" max="5" width="25.5703125" customWidth="1"/>
    <col min="6" max="6" width="16.5703125" customWidth="1"/>
    <col min="7" max="7" width="14.28515625" customWidth="1"/>
    <col min="8" max="9" width="13.140625" bestFit="1" customWidth="1"/>
    <col min="10" max="11" width="12.7109375" bestFit="1" customWidth="1"/>
  </cols>
  <sheetData>
    <row r="1" spans="1:10" x14ac:dyDescent="0.25">
      <c r="A1" t="s">
        <v>14</v>
      </c>
    </row>
    <row r="2" spans="1:10" x14ac:dyDescent="0.25">
      <c r="A2" t="s">
        <v>346</v>
      </c>
    </row>
    <row r="3" spans="1:10" x14ac:dyDescent="0.25">
      <c r="A3" t="s">
        <v>345</v>
      </c>
    </row>
    <row r="4" spans="1:10" ht="15.75" customHeight="1" x14ac:dyDescent="0.25">
      <c r="A4" s="302" t="s">
        <v>9</v>
      </c>
      <c r="B4" s="302"/>
      <c r="C4" s="302"/>
      <c r="D4" s="302"/>
      <c r="E4" s="302"/>
      <c r="F4" s="302"/>
    </row>
    <row r="5" spans="1:10" ht="18" x14ac:dyDescent="0.25">
      <c r="B5" s="4"/>
      <c r="C5" s="4"/>
      <c r="D5" s="4"/>
      <c r="E5" s="5"/>
      <c r="F5" s="5"/>
    </row>
    <row r="6" spans="1:10" ht="15.75" x14ac:dyDescent="0.25">
      <c r="A6" s="302" t="s">
        <v>348</v>
      </c>
      <c r="B6" s="302"/>
      <c r="C6" s="302"/>
      <c r="D6" s="302"/>
      <c r="E6" s="302"/>
      <c r="F6" s="302"/>
    </row>
    <row r="7" spans="1:10" ht="18" x14ac:dyDescent="0.25">
      <c r="A7" s="4"/>
      <c r="B7" s="4"/>
      <c r="C7" s="4"/>
      <c r="D7" s="4"/>
      <c r="E7" s="5"/>
      <c r="F7" s="5"/>
    </row>
    <row r="8" spans="1:10" ht="15.75" customHeight="1" x14ac:dyDescent="0.25">
      <c r="A8" s="302" t="s">
        <v>23</v>
      </c>
      <c r="B8" s="302"/>
      <c r="C8" s="302"/>
      <c r="D8" s="302"/>
      <c r="E8" s="302"/>
      <c r="F8" s="302"/>
    </row>
    <row r="9" spans="1:10" ht="18" x14ac:dyDescent="0.25">
      <c r="A9" s="4"/>
      <c r="B9" s="4"/>
      <c r="C9" s="4"/>
      <c r="D9" s="4"/>
      <c r="E9" s="5"/>
      <c r="F9" s="5"/>
    </row>
    <row r="10" spans="1:10" ht="60" x14ac:dyDescent="0.25">
      <c r="A10" s="195" t="s">
        <v>24</v>
      </c>
      <c r="B10" s="196" t="s">
        <v>362</v>
      </c>
      <c r="C10" s="196" t="s">
        <v>383</v>
      </c>
      <c r="D10" s="196" t="s">
        <v>384</v>
      </c>
      <c r="E10" s="196" t="s">
        <v>388</v>
      </c>
      <c r="F10" s="197" t="s">
        <v>386</v>
      </c>
      <c r="G10" s="198" t="s">
        <v>389</v>
      </c>
    </row>
    <row r="11" spans="1:10" x14ac:dyDescent="0.25">
      <c r="A11" s="199" t="s">
        <v>0</v>
      </c>
      <c r="B11" s="232">
        <f>SUM(B13:B28)</f>
        <v>3144384.6699999995</v>
      </c>
      <c r="C11" s="200">
        <f>SUM(C12:C26)</f>
        <v>8947355.5099999998</v>
      </c>
      <c r="D11" s="200">
        <f>SUM(D12:D27)</f>
        <v>10200679.42</v>
      </c>
      <c r="E11" s="200">
        <f>SUM(E12:E29)</f>
        <v>5269037.6400000006</v>
      </c>
      <c r="F11" s="212">
        <f>SUM(E11/B11)*100</f>
        <v>167.56975348057529</v>
      </c>
      <c r="G11" s="443">
        <f>SUM(E11/D11)*100</f>
        <v>51.653791115807856</v>
      </c>
      <c r="H11" s="27"/>
      <c r="I11" s="27"/>
      <c r="J11" s="27"/>
    </row>
    <row r="12" spans="1:10" x14ac:dyDescent="0.25">
      <c r="A12" s="201" t="s">
        <v>25</v>
      </c>
      <c r="B12" s="200"/>
      <c r="C12" s="200"/>
      <c r="D12" s="200"/>
      <c r="E12" s="200"/>
      <c r="F12" s="212"/>
      <c r="G12" s="443"/>
      <c r="H12" s="27"/>
      <c r="I12" s="27"/>
      <c r="J12" s="27"/>
    </row>
    <row r="13" spans="1:10" x14ac:dyDescent="0.25">
      <c r="A13" s="202" t="s">
        <v>26</v>
      </c>
      <c r="B13" s="209">
        <v>6868.41</v>
      </c>
      <c r="C13" s="209">
        <v>987173.19</v>
      </c>
      <c r="D13" s="203">
        <v>987173.19</v>
      </c>
      <c r="E13" s="203">
        <v>681654.45</v>
      </c>
      <c r="F13" s="212">
        <f t="shared" ref="F12:F13" si="0">SUM(E13/B13)*100</f>
        <v>9924.4868899789035</v>
      </c>
      <c r="G13" s="443">
        <f t="shared" ref="G13:G30" si="1">SUM(E13/D13)*100</f>
        <v>69.051150994082406</v>
      </c>
      <c r="H13" s="27"/>
      <c r="I13" s="27"/>
      <c r="J13" s="27"/>
    </row>
    <row r="14" spans="1:10" x14ac:dyDescent="0.25">
      <c r="A14" s="204" t="s">
        <v>35</v>
      </c>
      <c r="B14" s="209"/>
      <c r="C14" s="209"/>
      <c r="D14" s="203"/>
      <c r="E14" s="203"/>
      <c r="F14" s="212"/>
      <c r="G14" s="443"/>
      <c r="H14" s="27"/>
      <c r="I14" s="27"/>
      <c r="J14" s="27"/>
    </row>
    <row r="15" spans="1:10" x14ac:dyDescent="0.25">
      <c r="A15" s="202" t="s">
        <v>36</v>
      </c>
      <c r="B15" s="209">
        <v>1206870.22</v>
      </c>
      <c r="C15" s="209">
        <v>2827242.64</v>
      </c>
      <c r="D15" s="203">
        <v>3033959.87</v>
      </c>
      <c r="E15" s="203">
        <v>1144109.8899999999</v>
      </c>
      <c r="F15" s="212">
        <f t="shared" ref="F15:F32" si="2">SUM(E15/B15)*100</f>
        <v>94.799744913748881</v>
      </c>
      <c r="G15" s="443">
        <f t="shared" si="1"/>
        <v>37.71011941565331</v>
      </c>
      <c r="H15" s="27"/>
      <c r="I15" s="27"/>
      <c r="J15" s="27"/>
    </row>
    <row r="16" spans="1:10" x14ac:dyDescent="0.25">
      <c r="A16" s="204" t="s">
        <v>37</v>
      </c>
      <c r="B16" s="209"/>
      <c r="C16" s="209"/>
      <c r="D16" s="203"/>
      <c r="E16" s="203"/>
      <c r="F16" s="212"/>
      <c r="G16" s="443"/>
      <c r="H16" s="27"/>
      <c r="I16" s="27"/>
      <c r="J16" s="27"/>
    </row>
    <row r="17" spans="1:10" ht="28.5" x14ac:dyDescent="0.25">
      <c r="A17" s="205" t="s">
        <v>38</v>
      </c>
      <c r="B17" s="209">
        <v>1848485.01</v>
      </c>
      <c r="C17" s="209">
        <v>3798137.98</v>
      </c>
      <c r="D17" s="203">
        <v>4166817.41</v>
      </c>
      <c r="E17" s="203">
        <v>2364452.67</v>
      </c>
      <c r="F17" s="212">
        <f t="shared" si="2"/>
        <v>127.91300211842129</v>
      </c>
      <c r="G17" s="443">
        <f t="shared" si="1"/>
        <v>56.744811143524522</v>
      </c>
      <c r="H17" s="27"/>
      <c r="I17" s="27"/>
      <c r="J17" s="27"/>
    </row>
    <row r="18" spans="1:10" ht="42.75" x14ac:dyDescent="0.25">
      <c r="A18" s="205" t="s">
        <v>59</v>
      </c>
      <c r="B18" s="233">
        <v>7445.03</v>
      </c>
      <c r="C18" s="209">
        <v>8000</v>
      </c>
      <c r="D18" s="203">
        <v>8000</v>
      </c>
      <c r="E18" s="203">
        <v>1840.61</v>
      </c>
      <c r="F18" s="212">
        <f>SUM(E18/B18)*100</f>
        <v>24.722667336464728</v>
      </c>
      <c r="G18" s="443">
        <f t="shared" si="1"/>
        <v>23.007624999999997</v>
      </c>
      <c r="H18" s="27"/>
      <c r="I18" s="27"/>
      <c r="J18" s="27"/>
    </row>
    <row r="19" spans="1:10" x14ac:dyDescent="0.25">
      <c r="A19" s="206" t="s">
        <v>39</v>
      </c>
      <c r="B19" s="233">
        <v>0</v>
      </c>
      <c r="C19" s="209">
        <v>175000</v>
      </c>
      <c r="D19" s="203">
        <v>243000</v>
      </c>
      <c r="E19" s="203">
        <v>0</v>
      </c>
      <c r="F19" s="212">
        <v>0</v>
      </c>
      <c r="G19" s="443">
        <f t="shared" si="1"/>
        <v>0</v>
      </c>
      <c r="H19" s="27"/>
      <c r="I19" s="27"/>
      <c r="J19" s="27"/>
    </row>
    <row r="20" spans="1:10" x14ac:dyDescent="0.25">
      <c r="A20" s="199" t="s">
        <v>27</v>
      </c>
      <c r="B20" s="233"/>
      <c r="C20" s="209"/>
      <c r="D20" s="203"/>
      <c r="E20" s="203"/>
      <c r="F20" s="212"/>
      <c r="G20" s="443"/>
      <c r="H20" s="27"/>
      <c r="I20" s="27"/>
      <c r="J20" s="27"/>
    </row>
    <row r="21" spans="1:10" x14ac:dyDescent="0.25">
      <c r="A21" s="207" t="s">
        <v>40</v>
      </c>
      <c r="B21" s="233">
        <v>0</v>
      </c>
      <c r="C21" s="209">
        <v>160000</v>
      </c>
      <c r="D21" s="203">
        <v>776850.25</v>
      </c>
      <c r="E21" s="203">
        <v>773016.26</v>
      </c>
      <c r="F21" s="212">
        <v>0</v>
      </c>
      <c r="G21" s="443">
        <f t="shared" si="1"/>
        <v>99.506469876272803</v>
      </c>
      <c r="H21" s="27"/>
      <c r="I21" s="27"/>
      <c r="J21" s="27"/>
    </row>
    <row r="22" spans="1:10" x14ac:dyDescent="0.25">
      <c r="A22" s="208" t="s">
        <v>41</v>
      </c>
      <c r="B22" s="233">
        <v>5000</v>
      </c>
      <c r="C22" s="209">
        <v>0</v>
      </c>
      <c r="D22" s="209">
        <v>59000</v>
      </c>
      <c r="E22" s="203">
        <v>26662.9</v>
      </c>
      <c r="F22" s="212">
        <f>SUM(E22/B22)*100</f>
        <v>533.25800000000004</v>
      </c>
      <c r="G22" s="443">
        <f t="shared" si="1"/>
        <v>45.191355932203393</v>
      </c>
      <c r="H22" s="27"/>
      <c r="I22" s="27"/>
      <c r="J22" s="27"/>
    </row>
    <row r="23" spans="1:10" x14ac:dyDescent="0.25">
      <c r="A23" s="208" t="s">
        <v>42</v>
      </c>
      <c r="B23" s="233">
        <v>58893.38</v>
      </c>
      <c r="C23" s="209">
        <v>980080</v>
      </c>
      <c r="D23" s="209">
        <v>913657</v>
      </c>
      <c r="E23" s="203">
        <v>276800.86</v>
      </c>
      <c r="F23" s="212">
        <f t="shared" si="2"/>
        <v>470.00335181984798</v>
      </c>
      <c r="G23" s="443">
        <f t="shared" si="1"/>
        <v>30.295927246220405</v>
      </c>
      <c r="H23" s="27"/>
    </row>
    <row r="24" spans="1:10" x14ac:dyDescent="0.25">
      <c r="A24" s="208" t="s">
        <v>43</v>
      </c>
      <c r="B24" s="233">
        <v>6772.12</v>
      </c>
      <c r="C24" s="209">
        <v>11721.7</v>
      </c>
      <c r="D24" s="209">
        <v>11721.7</v>
      </c>
      <c r="E24" s="203">
        <v>0</v>
      </c>
      <c r="F24" s="212">
        <f t="shared" si="2"/>
        <v>0</v>
      </c>
      <c r="G24" s="443">
        <f t="shared" si="1"/>
        <v>0</v>
      </c>
      <c r="H24" s="27"/>
    </row>
    <row r="25" spans="1:10" x14ac:dyDescent="0.25">
      <c r="A25" s="199" t="s">
        <v>44</v>
      </c>
      <c r="B25" s="233"/>
      <c r="C25" s="209"/>
      <c r="D25" s="209"/>
      <c r="E25" s="209"/>
      <c r="F25" s="212"/>
      <c r="G25" s="443"/>
      <c r="H25" s="27"/>
    </row>
    <row r="26" spans="1:10" x14ac:dyDescent="0.25">
      <c r="A26" s="208" t="s">
        <v>363</v>
      </c>
      <c r="B26" s="233">
        <v>1938</v>
      </c>
      <c r="C26" s="209">
        <v>0</v>
      </c>
      <c r="D26" s="209">
        <v>500</v>
      </c>
      <c r="E26" s="209">
        <v>500</v>
      </c>
      <c r="F26" s="212">
        <f t="shared" si="2"/>
        <v>25.799793601651189</v>
      </c>
      <c r="G26" s="443">
        <f t="shared" si="1"/>
        <v>100</v>
      </c>
      <c r="H26" s="27"/>
    </row>
    <row r="27" spans="1:10" x14ac:dyDescent="0.25">
      <c r="A27" s="208" t="s">
        <v>45</v>
      </c>
      <c r="B27" s="233">
        <v>2112.5</v>
      </c>
      <c r="C27" s="209">
        <v>0</v>
      </c>
      <c r="D27" s="209">
        <v>0</v>
      </c>
      <c r="E27" s="209">
        <v>0</v>
      </c>
      <c r="F27" s="212">
        <f t="shared" si="2"/>
        <v>0</v>
      </c>
      <c r="G27" s="443">
        <v>0</v>
      </c>
      <c r="H27" s="27"/>
    </row>
    <row r="28" spans="1:10" x14ac:dyDescent="0.25">
      <c r="A28" s="199" t="s">
        <v>58</v>
      </c>
      <c r="B28" s="233"/>
      <c r="C28" s="209"/>
      <c r="D28" s="209"/>
      <c r="E28" s="209"/>
      <c r="F28" s="212"/>
      <c r="G28" s="443"/>
      <c r="H28" s="27"/>
    </row>
    <row r="29" spans="1:10" x14ac:dyDescent="0.25">
      <c r="A29" s="204" t="s">
        <v>57</v>
      </c>
      <c r="B29" s="234"/>
      <c r="C29" s="235"/>
      <c r="D29" s="235"/>
      <c r="E29" s="209"/>
      <c r="F29" s="212"/>
      <c r="G29" s="443"/>
      <c r="H29" s="27"/>
      <c r="I29" s="26"/>
    </row>
    <row r="30" spans="1:10" x14ac:dyDescent="0.25">
      <c r="A30" s="202" t="s">
        <v>300</v>
      </c>
      <c r="B30" s="235">
        <v>-536819</v>
      </c>
      <c r="C30" s="235">
        <v>-240000</v>
      </c>
      <c r="D30" s="235">
        <v>-621703.13</v>
      </c>
      <c r="E30" s="210">
        <v>-845061.63</v>
      </c>
      <c r="F30" s="212">
        <f t="shared" si="2"/>
        <v>157.42021612498814</v>
      </c>
      <c r="G30" s="443">
        <f t="shared" si="1"/>
        <v>135.9268739727915</v>
      </c>
      <c r="H30" s="27"/>
    </row>
    <row r="31" spans="1:10" x14ac:dyDescent="0.25">
      <c r="A31" s="202" t="s">
        <v>301</v>
      </c>
      <c r="B31" s="235">
        <v>-391216</v>
      </c>
      <c r="C31" s="235"/>
      <c r="D31" s="235"/>
      <c r="E31" s="210"/>
      <c r="F31" s="212"/>
      <c r="G31" s="444"/>
      <c r="H31" s="27"/>
    </row>
    <row r="32" spans="1:10" x14ac:dyDescent="0.25">
      <c r="A32" s="202" t="s">
        <v>58</v>
      </c>
      <c r="B32" s="209">
        <f>SUM(B30:B31)</f>
        <v>-928035</v>
      </c>
      <c r="C32" s="209"/>
      <c r="D32" s="209"/>
      <c r="E32" s="210"/>
      <c r="F32" s="212"/>
      <c r="G32" s="444"/>
      <c r="H32" s="27"/>
    </row>
    <row r="33" spans="1:11" x14ac:dyDescent="0.25">
      <c r="A33" s="202" t="s">
        <v>15</v>
      </c>
      <c r="B33" s="209"/>
      <c r="C33" s="209">
        <f>SUM(C11+C30)</f>
        <v>8707355.5099999998</v>
      </c>
      <c r="D33" s="209">
        <f>SUM(D11+D30)</f>
        <v>9578976.2899999991</v>
      </c>
      <c r="E33" s="209">
        <f>SUM(E11+E30)</f>
        <v>4423976.0100000007</v>
      </c>
      <c r="F33" s="212"/>
      <c r="G33" s="444"/>
      <c r="H33" s="27"/>
    </row>
    <row r="34" spans="1:11" x14ac:dyDescent="0.25">
      <c r="A34" s="214"/>
      <c r="B34" s="215"/>
      <c r="C34" s="215"/>
      <c r="D34" s="215"/>
      <c r="E34" s="215"/>
      <c r="F34" s="215"/>
      <c r="G34" s="216"/>
    </row>
    <row r="35" spans="1:11" x14ac:dyDescent="0.25">
      <c r="A35" s="214"/>
      <c r="B35" s="215"/>
      <c r="C35" s="215"/>
      <c r="D35" s="215"/>
      <c r="E35" s="215"/>
      <c r="F35" s="215"/>
      <c r="G35" s="216"/>
    </row>
    <row r="36" spans="1:11" x14ac:dyDescent="0.25">
      <c r="A36" s="214"/>
      <c r="B36" s="215"/>
      <c r="C36" s="215"/>
      <c r="D36" s="215"/>
      <c r="E36" s="215"/>
      <c r="F36" s="215"/>
      <c r="G36" s="216"/>
    </row>
    <row r="37" spans="1:11" x14ac:dyDescent="0.25">
      <c r="A37" s="214"/>
      <c r="B37" s="215"/>
      <c r="C37" s="215"/>
      <c r="D37" s="215"/>
      <c r="E37" s="215"/>
      <c r="F37" s="215"/>
      <c r="G37" s="216"/>
    </row>
    <row r="38" spans="1:11" ht="15.75" customHeight="1" x14ac:dyDescent="0.25">
      <c r="A38" s="332" t="s">
        <v>28</v>
      </c>
      <c r="B38" s="332"/>
      <c r="C38" s="332"/>
      <c r="D38" s="332"/>
      <c r="E38" s="332"/>
      <c r="F38" s="332"/>
      <c r="G38" s="216"/>
    </row>
    <row r="39" spans="1:11" x14ac:dyDescent="0.25">
      <c r="A39" s="217"/>
      <c r="B39" s="218"/>
      <c r="C39" s="217"/>
      <c r="D39" s="217"/>
      <c r="E39" s="219"/>
      <c r="F39" s="219"/>
      <c r="G39" s="216"/>
    </row>
    <row r="40" spans="1:11" ht="60" x14ac:dyDescent="0.25">
      <c r="A40" s="195" t="s">
        <v>24</v>
      </c>
      <c r="B40" s="238" t="s">
        <v>362</v>
      </c>
      <c r="C40" s="238" t="s">
        <v>383</v>
      </c>
      <c r="D40" s="238" t="s">
        <v>384</v>
      </c>
      <c r="E40" s="238" t="s">
        <v>388</v>
      </c>
      <c r="F40" s="239" t="s">
        <v>386</v>
      </c>
      <c r="G40" s="240" t="s">
        <v>389</v>
      </c>
    </row>
    <row r="41" spans="1:11" ht="15.75" x14ac:dyDescent="0.25">
      <c r="A41" s="199" t="s">
        <v>1</v>
      </c>
      <c r="B41" s="232">
        <f>SUM(B42:B58)</f>
        <v>3535600.7600000002</v>
      </c>
      <c r="C41" s="200">
        <f>SUM(C42:C58)</f>
        <v>8707355.5099999998</v>
      </c>
      <c r="D41" s="200">
        <f>SUM(D43:D58)</f>
        <v>9578976.2899999991</v>
      </c>
      <c r="E41" s="200">
        <f>SUM(E43:E58)</f>
        <v>4423976.01</v>
      </c>
      <c r="F41" s="212">
        <f>SUM(E41/B41)*100</f>
        <v>125.12657141752621</v>
      </c>
      <c r="G41" s="443">
        <f>SUM(E41/D41)*100</f>
        <v>46.184225496188176</v>
      </c>
      <c r="H41" s="34"/>
      <c r="I41" s="34"/>
      <c r="J41" s="34"/>
      <c r="K41" s="34"/>
    </row>
    <row r="42" spans="1:11" ht="15.75" x14ac:dyDescent="0.25">
      <c r="A42" s="201" t="s">
        <v>25</v>
      </c>
      <c r="B42" s="233"/>
      <c r="C42" s="200"/>
      <c r="D42" s="209"/>
      <c r="E42" s="209"/>
      <c r="F42" s="212"/>
      <c r="G42" s="443"/>
      <c r="H42" s="34"/>
      <c r="I42" s="34"/>
      <c r="J42" s="34"/>
      <c r="K42" s="34"/>
    </row>
    <row r="43" spans="1:11" ht="15.75" x14ac:dyDescent="0.25">
      <c r="A43" s="202" t="s">
        <v>26</v>
      </c>
      <c r="B43" s="233">
        <v>9225.74</v>
      </c>
      <c r="C43" s="209">
        <v>987173.19</v>
      </c>
      <c r="D43" s="203">
        <v>987173.19000000006</v>
      </c>
      <c r="E43" s="203">
        <v>764814.13</v>
      </c>
      <c r="F43" s="212">
        <f t="shared" ref="F43:F58" si="3">SUM(E43/B43)*100</f>
        <v>8290.0030783438506</v>
      </c>
      <c r="G43" s="443">
        <f t="shared" ref="G42:G58" si="4">SUM(E43/D43)*100</f>
        <v>77.475172315001785</v>
      </c>
      <c r="H43" s="34"/>
      <c r="I43" s="34"/>
      <c r="J43" s="34"/>
      <c r="K43" s="34"/>
    </row>
    <row r="44" spans="1:11" ht="15.75" x14ac:dyDescent="0.25">
      <c r="A44" s="201" t="s">
        <v>29</v>
      </c>
      <c r="B44" s="233"/>
      <c r="C44" s="209"/>
      <c r="D44" s="209"/>
      <c r="E44" s="209"/>
      <c r="F44" s="212"/>
      <c r="G44" s="443"/>
      <c r="H44" s="34"/>
      <c r="I44" s="34"/>
      <c r="J44" s="34"/>
      <c r="K44" s="34"/>
    </row>
    <row r="45" spans="1:11" ht="15.75" x14ac:dyDescent="0.25">
      <c r="A45" s="213" t="s">
        <v>36</v>
      </c>
      <c r="B45" s="233">
        <v>1283205.23</v>
      </c>
      <c r="C45" s="209">
        <v>2545573.87</v>
      </c>
      <c r="D45" s="209">
        <v>2467726.17</v>
      </c>
      <c r="E45" s="209">
        <v>608938.86</v>
      </c>
      <c r="F45" s="212">
        <f t="shared" si="3"/>
        <v>47.454518245690132</v>
      </c>
      <c r="G45" s="443">
        <f t="shared" si="4"/>
        <v>24.676111450404566</v>
      </c>
      <c r="H45" s="34"/>
      <c r="I45" s="34"/>
      <c r="J45" s="34"/>
      <c r="K45" s="34"/>
    </row>
    <row r="46" spans="1:11" ht="30" x14ac:dyDescent="0.25">
      <c r="A46" s="201" t="s">
        <v>46</v>
      </c>
      <c r="B46" s="233"/>
      <c r="C46" s="209"/>
      <c r="D46" s="209"/>
      <c r="E46" s="209"/>
      <c r="F46" s="212"/>
      <c r="G46" s="443"/>
      <c r="H46" s="34"/>
      <c r="I46" s="34"/>
      <c r="J46" s="34"/>
      <c r="K46" s="34"/>
    </row>
    <row r="47" spans="1:11" ht="28.5" x14ac:dyDescent="0.25">
      <c r="A47" s="213" t="s">
        <v>47</v>
      </c>
      <c r="B47" s="233">
        <v>2052722.55</v>
      </c>
      <c r="C47" s="209">
        <v>3698137.98</v>
      </c>
      <c r="D47" s="209">
        <v>3352637.98</v>
      </c>
      <c r="E47" s="203">
        <v>1900746.36</v>
      </c>
      <c r="F47" s="212">
        <f t="shared" si="3"/>
        <v>92.596359892865209</v>
      </c>
      <c r="G47" s="443">
        <f t="shared" si="4"/>
        <v>56.69405320045918</v>
      </c>
      <c r="H47" s="34"/>
      <c r="I47" s="34"/>
      <c r="J47" s="34"/>
      <c r="K47" s="34"/>
    </row>
    <row r="48" spans="1:11" ht="42.75" x14ac:dyDescent="0.25">
      <c r="A48" s="205" t="s">
        <v>59</v>
      </c>
      <c r="B48" s="233">
        <v>0</v>
      </c>
      <c r="C48" s="209">
        <v>8000</v>
      </c>
      <c r="D48" s="209">
        <v>8000</v>
      </c>
      <c r="E48" s="209">
        <v>0</v>
      </c>
      <c r="F48" s="212">
        <v>0</v>
      </c>
      <c r="G48" s="443">
        <f t="shared" si="4"/>
        <v>0</v>
      </c>
      <c r="H48" s="34"/>
      <c r="I48" s="34"/>
      <c r="J48" s="34"/>
      <c r="K48" s="34"/>
    </row>
    <row r="49" spans="1:11" ht="15.75" x14ac:dyDescent="0.25">
      <c r="A49" s="213" t="s">
        <v>48</v>
      </c>
      <c r="B49" s="233">
        <v>30990.46</v>
      </c>
      <c r="C49" s="209">
        <v>0</v>
      </c>
      <c r="D49" s="209">
        <v>758710</v>
      </c>
      <c r="E49" s="209">
        <v>432744.03</v>
      </c>
      <c r="F49" s="212">
        <f t="shared" si="3"/>
        <v>1396.3782080033664</v>
      </c>
      <c r="G49" s="443">
        <f t="shared" si="4"/>
        <v>57.036816438428382</v>
      </c>
      <c r="H49" s="34"/>
      <c r="I49" s="34"/>
      <c r="J49" s="34"/>
      <c r="K49" s="34"/>
    </row>
    <row r="50" spans="1:11" ht="15.75" x14ac:dyDescent="0.25">
      <c r="A50" s="213" t="s">
        <v>49</v>
      </c>
      <c r="B50" s="233">
        <v>0</v>
      </c>
      <c r="C50" s="209">
        <v>175000</v>
      </c>
      <c r="D50" s="203">
        <v>243000</v>
      </c>
      <c r="E50" s="203">
        <v>0</v>
      </c>
      <c r="F50" s="212">
        <v>0</v>
      </c>
      <c r="G50" s="443">
        <f t="shared" si="4"/>
        <v>0</v>
      </c>
      <c r="H50" s="34"/>
      <c r="I50" s="34"/>
      <c r="J50" s="34"/>
      <c r="K50" s="34"/>
    </row>
    <row r="51" spans="1:11" ht="15.75" x14ac:dyDescent="0.25">
      <c r="A51" s="201" t="s">
        <v>50</v>
      </c>
      <c r="B51" s="233"/>
      <c r="C51" s="209"/>
      <c r="D51" s="209"/>
      <c r="E51" s="209"/>
      <c r="F51" s="212"/>
      <c r="G51" s="443"/>
      <c r="H51" s="34"/>
      <c r="I51" s="34"/>
      <c r="J51" s="34"/>
      <c r="K51" s="34"/>
    </row>
    <row r="52" spans="1:11" ht="15.75" x14ac:dyDescent="0.25">
      <c r="A52" s="213" t="s">
        <v>51</v>
      </c>
      <c r="B52" s="233">
        <v>82659.69</v>
      </c>
      <c r="C52" s="209">
        <v>160000</v>
      </c>
      <c r="D52" s="209">
        <v>776850.25</v>
      </c>
      <c r="E52" s="209">
        <v>288358.98</v>
      </c>
      <c r="F52" s="212">
        <f t="shared" si="3"/>
        <v>348.8507880927209</v>
      </c>
      <c r="G52" s="443">
        <f t="shared" si="4"/>
        <v>37.118991723308319</v>
      </c>
      <c r="H52" s="34"/>
      <c r="I52" s="34"/>
      <c r="J52" s="34"/>
      <c r="K52" s="34"/>
    </row>
    <row r="53" spans="1:11" ht="15.75" x14ac:dyDescent="0.25">
      <c r="A53" s="213" t="s">
        <v>52</v>
      </c>
      <c r="B53" s="233">
        <v>0</v>
      </c>
      <c r="C53" s="209">
        <v>0</v>
      </c>
      <c r="D53" s="209">
        <v>59000</v>
      </c>
      <c r="E53" s="209">
        <v>40939.629999999997</v>
      </c>
      <c r="F53" s="212">
        <v>0</v>
      </c>
      <c r="G53" s="443">
        <f t="shared" si="4"/>
        <v>69.389203389830499</v>
      </c>
      <c r="H53" s="34"/>
      <c r="I53" s="34"/>
      <c r="J53" s="34"/>
      <c r="K53" s="34"/>
    </row>
    <row r="54" spans="1:11" ht="15.75" x14ac:dyDescent="0.25">
      <c r="A54" s="213" t="s">
        <v>53</v>
      </c>
      <c r="B54" s="233">
        <v>71619.19</v>
      </c>
      <c r="C54" s="209">
        <v>1121748.77</v>
      </c>
      <c r="D54" s="209">
        <v>913657</v>
      </c>
      <c r="E54" s="209">
        <v>387434.02</v>
      </c>
      <c r="F54" s="212">
        <f t="shared" si="3"/>
        <v>540.96397906762138</v>
      </c>
      <c r="G54" s="443">
        <f t="shared" si="4"/>
        <v>42.404755832878202</v>
      </c>
      <c r="H54" s="34"/>
      <c r="I54" s="34"/>
      <c r="J54" s="34"/>
      <c r="K54" s="34"/>
    </row>
    <row r="55" spans="1:11" ht="15.75" x14ac:dyDescent="0.25">
      <c r="A55" s="213" t="s">
        <v>54</v>
      </c>
      <c r="B55" s="233">
        <v>1128.68</v>
      </c>
      <c r="C55" s="209">
        <v>11721.7</v>
      </c>
      <c r="D55" s="209">
        <v>11721.7</v>
      </c>
      <c r="E55" s="209">
        <v>0</v>
      </c>
      <c r="F55" s="212">
        <f t="shared" si="3"/>
        <v>0</v>
      </c>
      <c r="G55" s="443">
        <f t="shared" si="4"/>
        <v>0</v>
      </c>
      <c r="H55" s="34"/>
      <c r="I55" s="34"/>
      <c r="J55" s="34"/>
      <c r="K55" s="34"/>
    </row>
    <row r="56" spans="1:11" ht="15.75" x14ac:dyDescent="0.25">
      <c r="A56" s="201" t="s">
        <v>55</v>
      </c>
      <c r="B56" s="233"/>
      <c r="C56" s="209"/>
      <c r="D56" s="209"/>
      <c r="E56" s="209"/>
      <c r="F56" s="212"/>
      <c r="G56" s="443"/>
      <c r="H56" s="34"/>
      <c r="I56" s="34"/>
      <c r="J56" s="34"/>
      <c r="K56" s="34"/>
    </row>
    <row r="57" spans="1:11" ht="15.75" x14ac:dyDescent="0.25">
      <c r="A57" s="213" t="s">
        <v>364</v>
      </c>
      <c r="B57" s="233">
        <v>1936.72</v>
      </c>
      <c r="C57" s="209">
        <v>0</v>
      </c>
      <c r="D57" s="209">
        <v>500</v>
      </c>
      <c r="E57" s="209">
        <v>0</v>
      </c>
      <c r="F57" s="212">
        <f t="shared" si="3"/>
        <v>0</v>
      </c>
      <c r="G57" s="443">
        <f t="shared" si="4"/>
        <v>0</v>
      </c>
      <c r="H57" s="34"/>
      <c r="I57" s="34"/>
      <c r="J57" s="34"/>
      <c r="K57" s="34"/>
    </row>
    <row r="58" spans="1:11" ht="15.75" x14ac:dyDescent="0.25">
      <c r="A58" s="211" t="s">
        <v>56</v>
      </c>
      <c r="B58" s="236">
        <v>2112.5</v>
      </c>
      <c r="C58" s="237">
        <v>0</v>
      </c>
      <c r="D58" s="237">
        <v>0</v>
      </c>
      <c r="E58" s="237">
        <v>0</v>
      </c>
      <c r="F58" s="212">
        <f t="shared" si="3"/>
        <v>0</v>
      </c>
      <c r="G58" s="443">
        <v>0</v>
      </c>
      <c r="H58" s="34"/>
      <c r="I58" s="34"/>
      <c r="J58" s="34"/>
      <c r="K58" s="34"/>
    </row>
    <row r="59" spans="1:11" x14ac:dyDescent="0.25">
      <c r="C59" s="27"/>
      <c r="F59" s="26"/>
    </row>
    <row r="60" spans="1:11" x14ac:dyDescent="0.25">
      <c r="B60" s="26"/>
      <c r="D60" s="322" t="s">
        <v>356</v>
      </c>
      <c r="E60" s="322"/>
      <c r="F60" s="322"/>
    </row>
    <row r="61" spans="1:11" x14ac:dyDescent="0.25">
      <c r="D61" s="323" t="s">
        <v>358</v>
      </c>
      <c r="E61" s="323"/>
      <c r="F61" s="323"/>
    </row>
    <row r="62" spans="1:11" x14ac:dyDescent="0.25">
      <c r="D62" s="324" t="s">
        <v>357</v>
      </c>
      <c r="E62" s="324"/>
      <c r="F62" s="324"/>
    </row>
    <row r="63" spans="1:11" x14ac:dyDescent="0.25">
      <c r="D63" s="35"/>
      <c r="E63" s="36"/>
    </row>
    <row r="64" spans="1:11" x14ac:dyDescent="0.25">
      <c r="D64" s="36"/>
      <c r="E64" s="36"/>
    </row>
    <row r="65" spans="4:5" x14ac:dyDescent="0.25">
      <c r="D65" s="331"/>
      <c r="E65" s="331"/>
    </row>
  </sheetData>
  <mergeCells count="8">
    <mergeCell ref="D65:E65"/>
    <mergeCell ref="A4:F4"/>
    <mergeCell ref="A6:F6"/>
    <mergeCell ref="A8:F8"/>
    <mergeCell ref="A38:F38"/>
    <mergeCell ref="D60:F60"/>
    <mergeCell ref="D61:F61"/>
    <mergeCell ref="D62:F62"/>
  </mergeCells>
  <pageMargins left="0.7" right="0.7" top="0.75" bottom="0.75" header="0.3" footer="0.3"/>
  <pageSetup paperSize="9" scale="77" fitToHeight="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1" zoomScale="110" zoomScaleNormal="110" workbookViewId="0">
      <selection activeCell="O74" sqref="O74"/>
    </sheetView>
  </sheetViews>
  <sheetFormatPr defaultRowHeight="15" x14ac:dyDescent="0.25"/>
  <cols>
    <col min="1" max="1" width="0.140625" customWidth="1"/>
    <col min="2" max="2" width="13.7109375" customWidth="1"/>
    <col min="3" max="3" width="2.5703125" customWidth="1"/>
    <col min="4" max="4" width="4.85546875" hidden="1" customWidth="1"/>
    <col min="5" max="5" width="18.28515625" customWidth="1"/>
    <col min="6" max="6" width="24.85546875" customWidth="1"/>
    <col min="7" max="7" width="16.140625" bestFit="1" customWidth="1"/>
    <col min="8" max="8" width="15.42578125" bestFit="1" customWidth="1"/>
    <col min="9" max="9" width="16.5703125" customWidth="1"/>
    <col min="10" max="10" width="2.5703125" customWidth="1"/>
    <col min="11" max="11" width="7.5703125" customWidth="1"/>
    <col min="12" max="12" width="5" customWidth="1"/>
    <col min="13" max="13" width="3.42578125" customWidth="1"/>
    <col min="14" max="14" width="6.28515625" customWidth="1"/>
    <col min="15" max="15" width="11.7109375" customWidth="1"/>
  </cols>
  <sheetData>
    <row r="1" spans="1:15" ht="14.25" customHeight="1" x14ac:dyDescent="0.25">
      <c r="A1" s="340" t="s">
        <v>309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ht="12" customHeight="1" x14ac:dyDescent="0.25">
      <c r="B2" t="s">
        <v>346</v>
      </c>
    </row>
    <row r="3" spans="1:15" ht="16.5" customHeight="1" x14ac:dyDescent="0.25">
      <c r="B3" t="s">
        <v>345</v>
      </c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6.5" customHeight="1" x14ac:dyDescent="0.25">
      <c r="B4" s="57"/>
      <c r="C4" s="345" t="s">
        <v>9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</row>
    <row r="5" spans="1:15" ht="17.25" customHeight="1" x14ac:dyDescent="0.25">
      <c r="B5" s="342" t="s">
        <v>350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</row>
    <row r="6" spans="1:15" ht="13.5" customHeight="1" x14ac:dyDescent="0.25">
      <c r="B6" s="57"/>
      <c r="C6" s="57"/>
      <c r="D6" s="57"/>
      <c r="E6" s="344" t="s">
        <v>343</v>
      </c>
      <c r="F6" s="344"/>
      <c r="G6" s="344"/>
      <c r="H6" s="344"/>
      <c r="I6" s="344"/>
      <c r="J6" s="344"/>
      <c r="K6" s="344"/>
      <c r="L6" s="344"/>
      <c r="M6" s="344"/>
      <c r="N6" s="57"/>
      <c r="O6" s="57"/>
    </row>
    <row r="7" spans="1:15" ht="13.5" customHeight="1" x14ac:dyDescent="0.25"/>
    <row r="8" spans="1:15" ht="37.5" customHeight="1" x14ac:dyDescent="0.25">
      <c r="A8" s="343"/>
      <c r="B8" s="343"/>
      <c r="C8" s="343"/>
      <c r="D8" s="343"/>
      <c r="E8" s="343"/>
      <c r="F8" s="343"/>
      <c r="G8" s="131" t="s">
        <v>396</v>
      </c>
      <c r="H8" s="95" t="s">
        <v>383</v>
      </c>
      <c r="I8" s="95" t="s">
        <v>397</v>
      </c>
      <c r="J8" s="343" t="s">
        <v>388</v>
      </c>
      <c r="K8" s="343"/>
      <c r="L8" s="343"/>
      <c r="M8" s="343" t="s">
        <v>386</v>
      </c>
      <c r="N8" s="343"/>
      <c r="O8" s="59" t="s">
        <v>387</v>
      </c>
    </row>
    <row r="9" spans="1:15" s="56" customFormat="1" ht="15" customHeight="1" x14ac:dyDescent="0.25">
      <c r="A9" s="445"/>
      <c r="B9" s="445"/>
      <c r="C9" s="445"/>
      <c r="D9" s="445"/>
      <c r="E9" s="445" t="s">
        <v>311</v>
      </c>
      <c r="F9" s="445"/>
      <c r="G9" s="430">
        <v>3144384.67</v>
      </c>
      <c r="H9" s="430">
        <v>8947355.5099999998</v>
      </c>
      <c r="I9" s="430">
        <v>10200679.42</v>
      </c>
      <c r="J9" s="446">
        <v>5269037.6399999997</v>
      </c>
      <c r="K9" s="446"/>
      <c r="L9" s="446"/>
      <c r="M9" s="447">
        <f>SUM(J9/G9)*100</f>
        <v>167.56975348057526</v>
      </c>
      <c r="N9" s="447"/>
      <c r="O9" s="448">
        <f>SUM(J9/I9)*100</f>
        <v>51.653791115807849</v>
      </c>
    </row>
    <row r="10" spans="1:15" ht="13.5" hidden="1" customHeight="1" x14ac:dyDescent="0.25">
      <c r="A10" s="350"/>
      <c r="B10" s="350"/>
      <c r="C10" s="350"/>
      <c r="D10" s="350"/>
      <c r="E10" s="350" t="s">
        <v>311</v>
      </c>
      <c r="F10" s="350"/>
      <c r="G10" s="112"/>
      <c r="H10" s="112"/>
      <c r="I10" s="112"/>
      <c r="J10" s="349"/>
      <c r="K10" s="349"/>
      <c r="L10" s="349"/>
      <c r="M10" s="335" t="e">
        <f t="shared" ref="M10:M17" si="0">SUM(J10/G10)*100</f>
        <v>#DIV/0!</v>
      </c>
      <c r="N10" s="335"/>
      <c r="O10" s="113" t="e">
        <f>SUM(J10/I10)*100</f>
        <v>#DIV/0!</v>
      </c>
    </row>
    <row r="11" spans="1:15" ht="13.5" hidden="1" customHeight="1" x14ac:dyDescent="0.25">
      <c r="A11" s="348"/>
      <c r="B11" s="348"/>
      <c r="C11" s="348"/>
      <c r="D11" s="348"/>
      <c r="E11" s="347" t="s">
        <v>311</v>
      </c>
      <c r="F11" s="347"/>
      <c r="G11" s="114"/>
      <c r="H11" s="114"/>
      <c r="I11" s="114"/>
      <c r="J11" s="346"/>
      <c r="K11" s="346"/>
      <c r="L11" s="346"/>
      <c r="M11" s="335" t="e">
        <f t="shared" si="0"/>
        <v>#DIV/0!</v>
      </c>
      <c r="N11" s="335"/>
      <c r="O11" s="115"/>
    </row>
    <row r="12" spans="1:15" ht="12.75" customHeight="1" x14ac:dyDescent="0.25">
      <c r="A12" s="336" t="s">
        <v>315</v>
      </c>
      <c r="B12" s="336"/>
      <c r="C12" s="336"/>
      <c r="D12" s="336"/>
      <c r="E12" s="337" t="s">
        <v>317</v>
      </c>
      <c r="F12" s="337"/>
      <c r="G12" s="248">
        <f>SUM(G13)</f>
        <v>6868.41</v>
      </c>
      <c r="H12" s="248">
        <v>987173.19</v>
      </c>
      <c r="I12" s="248">
        <v>987173.19</v>
      </c>
      <c r="J12" s="338">
        <v>681654.45</v>
      </c>
      <c r="K12" s="338"/>
      <c r="L12" s="338"/>
      <c r="M12" s="339">
        <f t="shared" si="0"/>
        <v>9924.4868899789035</v>
      </c>
      <c r="N12" s="339"/>
      <c r="O12" s="252">
        <f>SUM(J12/I12)*100</f>
        <v>69.051150994082406</v>
      </c>
    </row>
    <row r="13" spans="1:15" ht="13.5" customHeight="1" x14ac:dyDescent="0.25">
      <c r="A13" s="353" t="s">
        <v>316</v>
      </c>
      <c r="B13" s="353"/>
      <c r="C13" s="353"/>
      <c r="D13" s="353"/>
      <c r="E13" s="333" t="s">
        <v>17</v>
      </c>
      <c r="F13" s="333"/>
      <c r="G13" s="110">
        <v>6868.41</v>
      </c>
      <c r="H13" s="242">
        <v>987173.19</v>
      </c>
      <c r="I13" s="242">
        <v>987173.19</v>
      </c>
      <c r="J13" s="352">
        <v>681654.45</v>
      </c>
      <c r="K13" s="352"/>
      <c r="L13" s="352"/>
      <c r="M13" s="335">
        <f t="shared" si="0"/>
        <v>9924.4868899789035</v>
      </c>
      <c r="N13" s="335"/>
      <c r="O13" s="111">
        <f t="shared" ref="O12:O53" si="1">SUM(J13/I13)*100</f>
        <v>69.051150994082406</v>
      </c>
    </row>
    <row r="14" spans="1:15" ht="28.5" customHeight="1" x14ac:dyDescent="0.25">
      <c r="A14" s="351"/>
      <c r="B14" s="351"/>
      <c r="C14" s="351"/>
      <c r="D14" s="351"/>
      <c r="E14" s="333" t="s">
        <v>125</v>
      </c>
      <c r="F14" s="333"/>
      <c r="G14" s="105">
        <v>6868.41</v>
      </c>
      <c r="H14" s="242">
        <v>987173.19</v>
      </c>
      <c r="I14" s="242">
        <v>987173.19</v>
      </c>
      <c r="J14" s="352">
        <v>681654.45</v>
      </c>
      <c r="K14" s="352"/>
      <c r="L14" s="352"/>
      <c r="M14" s="335">
        <f t="shared" si="0"/>
        <v>9924.4868899789035</v>
      </c>
      <c r="N14" s="335"/>
      <c r="O14" s="116">
        <f>SUM(J14/I14)*100</f>
        <v>69.051150994082406</v>
      </c>
    </row>
    <row r="15" spans="1:15" ht="34.5" customHeight="1" x14ac:dyDescent="0.25">
      <c r="A15" s="351"/>
      <c r="B15" s="351"/>
      <c r="C15" s="351"/>
      <c r="D15" s="351"/>
      <c r="E15" s="333" t="s">
        <v>127</v>
      </c>
      <c r="F15" s="333"/>
      <c r="G15" s="105">
        <v>6868.41</v>
      </c>
      <c r="H15" s="242">
        <v>987173.19</v>
      </c>
      <c r="I15" s="242">
        <v>987173.19</v>
      </c>
      <c r="J15" s="352">
        <v>681654.45</v>
      </c>
      <c r="K15" s="352"/>
      <c r="L15" s="352"/>
      <c r="M15" s="335">
        <f t="shared" si="0"/>
        <v>9924.4868899789035</v>
      </c>
      <c r="N15" s="335"/>
      <c r="O15" s="116">
        <f>SUM(J15/I15)*100</f>
        <v>69.051150994082406</v>
      </c>
    </row>
    <row r="16" spans="1:15" ht="24.75" customHeight="1" x14ac:dyDescent="0.25">
      <c r="A16" s="351"/>
      <c r="B16" s="351"/>
      <c r="C16" s="351"/>
      <c r="D16" s="351"/>
      <c r="E16" s="333" t="s">
        <v>129</v>
      </c>
      <c r="F16" s="333"/>
      <c r="G16" s="105">
        <v>6868.41</v>
      </c>
      <c r="H16" s="242">
        <v>987173.19</v>
      </c>
      <c r="I16" s="242">
        <v>987173.19</v>
      </c>
      <c r="J16" s="352">
        <v>681654.45</v>
      </c>
      <c r="K16" s="352"/>
      <c r="L16" s="352"/>
      <c r="M16" s="335">
        <f t="shared" si="0"/>
        <v>9924.4868899789035</v>
      </c>
      <c r="N16" s="335"/>
      <c r="O16" s="116">
        <f>SUM(J16/I16)*100</f>
        <v>69.051150994082406</v>
      </c>
    </row>
    <row r="17" spans="1:15" ht="12.75" customHeight="1" x14ac:dyDescent="0.25">
      <c r="A17" s="336" t="s">
        <v>315</v>
      </c>
      <c r="B17" s="336"/>
      <c r="C17" s="336"/>
      <c r="D17" s="336"/>
      <c r="E17" s="337" t="s">
        <v>318</v>
      </c>
      <c r="F17" s="337"/>
      <c r="G17" s="248">
        <v>1206870.22</v>
      </c>
      <c r="H17" s="248">
        <v>2827242.64</v>
      </c>
      <c r="I17" s="248">
        <v>3033959.87</v>
      </c>
      <c r="J17" s="354">
        <v>1144109.8899999999</v>
      </c>
      <c r="K17" s="354"/>
      <c r="L17" s="354"/>
      <c r="M17" s="339">
        <f t="shared" si="0"/>
        <v>94.799744913748881</v>
      </c>
      <c r="N17" s="339"/>
      <c r="O17" s="248">
        <f>SUM(J17/I17)*100</f>
        <v>37.71011941565331</v>
      </c>
    </row>
    <row r="18" spans="1:15" ht="12" customHeight="1" x14ac:dyDescent="0.25">
      <c r="A18" s="351"/>
      <c r="B18" s="351"/>
      <c r="C18" s="351"/>
      <c r="D18" s="351"/>
      <c r="E18" s="333" t="s">
        <v>17</v>
      </c>
      <c r="F18" s="333"/>
      <c r="G18" s="105">
        <v>1206870.22</v>
      </c>
      <c r="H18" s="105">
        <v>2827242.64</v>
      </c>
      <c r="I18" s="105">
        <v>3033959.87</v>
      </c>
      <c r="J18" s="334">
        <v>1144109.8899999999</v>
      </c>
      <c r="K18" s="334"/>
      <c r="L18" s="334"/>
      <c r="M18" s="335">
        <f t="shared" ref="M18:M80" si="2">SUM(J18/G18)*100</f>
        <v>94.799744913748881</v>
      </c>
      <c r="N18" s="335"/>
      <c r="O18" s="105">
        <f t="shared" si="1"/>
        <v>37.71011941565331</v>
      </c>
    </row>
    <row r="19" spans="1:15" ht="12" customHeight="1" x14ac:dyDescent="0.25">
      <c r="A19" s="241"/>
      <c r="B19" s="241"/>
      <c r="C19" s="241"/>
      <c r="D19" s="241"/>
      <c r="E19" s="333" t="s">
        <v>76</v>
      </c>
      <c r="F19" s="333"/>
      <c r="G19" s="242">
        <v>0</v>
      </c>
      <c r="H19" s="242">
        <v>0</v>
      </c>
      <c r="I19" s="242">
        <v>0</v>
      </c>
      <c r="J19" s="334">
        <v>2580.52</v>
      </c>
      <c r="K19" s="334"/>
      <c r="L19" s="334"/>
      <c r="M19" s="335">
        <v>0</v>
      </c>
      <c r="N19" s="335"/>
      <c r="O19" s="242">
        <v>0</v>
      </c>
    </row>
    <row r="20" spans="1:15" ht="12" customHeight="1" x14ac:dyDescent="0.25">
      <c r="A20" s="241"/>
      <c r="B20" s="241"/>
      <c r="C20" s="241"/>
      <c r="D20" s="241"/>
      <c r="E20" s="333" t="s">
        <v>90</v>
      </c>
      <c r="F20" s="333"/>
      <c r="G20" s="242">
        <v>0</v>
      </c>
      <c r="H20" s="242">
        <v>0</v>
      </c>
      <c r="I20" s="242">
        <v>0</v>
      </c>
      <c r="J20" s="334">
        <v>2580.52</v>
      </c>
      <c r="K20" s="334"/>
      <c r="L20" s="334"/>
      <c r="M20" s="335">
        <v>0</v>
      </c>
      <c r="N20" s="335"/>
      <c r="O20" s="242">
        <v>0</v>
      </c>
    </row>
    <row r="21" spans="1:15" ht="12" customHeight="1" x14ac:dyDescent="0.25">
      <c r="A21" s="241"/>
      <c r="B21" s="241"/>
      <c r="C21" s="241"/>
      <c r="D21" s="241"/>
      <c r="E21" s="333" t="s">
        <v>92</v>
      </c>
      <c r="F21" s="333"/>
      <c r="G21" s="242">
        <v>0</v>
      </c>
      <c r="H21" s="242">
        <v>0</v>
      </c>
      <c r="I21" s="242">
        <v>0</v>
      </c>
      <c r="J21" s="334">
        <v>2580.52</v>
      </c>
      <c r="K21" s="334"/>
      <c r="L21" s="334"/>
      <c r="M21" s="335">
        <v>0</v>
      </c>
      <c r="N21" s="335"/>
      <c r="O21" s="242">
        <v>0</v>
      </c>
    </row>
    <row r="22" spans="1:15" ht="15" customHeight="1" x14ac:dyDescent="0.25">
      <c r="A22" s="351"/>
      <c r="B22" s="351"/>
      <c r="C22" s="351"/>
      <c r="D22" s="351"/>
      <c r="E22" s="333" t="s">
        <v>102</v>
      </c>
      <c r="F22" s="333"/>
      <c r="G22" s="105">
        <v>125.33</v>
      </c>
      <c r="H22" s="105">
        <v>50</v>
      </c>
      <c r="I22" s="105">
        <v>50</v>
      </c>
      <c r="J22" s="334">
        <v>0</v>
      </c>
      <c r="K22" s="334"/>
      <c r="L22" s="334"/>
      <c r="M22" s="335">
        <f t="shared" si="2"/>
        <v>0</v>
      </c>
      <c r="N22" s="335"/>
      <c r="O22" s="242">
        <f t="shared" si="1"/>
        <v>0</v>
      </c>
    </row>
    <row r="23" spans="1:15" ht="12" customHeight="1" x14ac:dyDescent="0.25">
      <c r="A23" s="351"/>
      <c r="B23" s="351"/>
      <c r="C23" s="351"/>
      <c r="D23" s="351"/>
      <c r="E23" s="333" t="s">
        <v>104</v>
      </c>
      <c r="F23" s="333"/>
      <c r="G23" s="105">
        <v>125.33</v>
      </c>
      <c r="H23" s="105">
        <v>50</v>
      </c>
      <c r="I23" s="105">
        <v>50</v>
      </c>
      <c r="J23" s="334">
        <v>0</v>
      </c>
      <c r="K23" s="334"/>
      <c r="L23" s="334"/>
      <c r="M23" s="335">
        <f t="shared" si="2"/>
        <v>0</v>
      </c>
      <c r="N23" s="335"/>
      <c r="O23" s="242">
        <f t="shared" si="1"/>
        <v>0</v>
      </c>
    </row>
    <row r="24" spans="1:15" ht="25.5" customHeight="1" x14ac:dyDescent="0.25">
      <c r="A24" s="351"/>
      <c r="B24" s="351"/>
      <c r="C24" s="351"/>
      <c r="D24" s="351"/>
      <c r="E24" s="333" t="s">
        <v>106</v>
      </c>
      <c r="F24" s="333"/>
      <c r="G24" s="105">
        <v>0</v>
      </c>
      <c r="H24" s="105">
        <v>25</v>
      </c>
      <c r="I24" s="105">
        <v>25</v>
      </c>
      <c r="J24" s="334">
        <v>0</v>
      </c>
      <c r="K24" s="334"/>
      <c r="L24" s="334"/>
      <c r="M24" s="335">
        <v>0</v>
      </c>
      <c r="N24" s="335"/>
      <c r="O24" s="242">
        <f t="shared" si="1"/>
        <v>0</v>
      </c>
    </row>
    <row r="25" spans="1:15" ht="12.75" customHeight="1" x14ac:dyDescent="0.25">
      <c r="A25" s="351"/>
      <c r="B25" s="351"/>
      <c r="C25" s="351"/>
      <c r="D25" s="351"/>
      <c r="E25" s="333" t="s">
        <v>108</v>
      </c>
      <c r="F25" s="333"/>
      <c r="G25" s="105">
        <v>125.33</v>
      </c>
      <c r="H25" s="105">
        <v>25</v>
      </c>
      <c r="I25" s="105">
        <v>25</v>
      </c>
      <c r="J25" s="334">
        <v>0</v>
      </c>
      <c r="K25" s="334"/>
      <c r="L25" s="334"/>
      <c r="M25" s="335">
        <f t="shared" si="2"/>
        <v>0</v>
      </c>
      <c r="N25" s="335"/>
      <c r="O25" s="242">
        <f t="shared" si="1"/>
        <v>0</v>
      </c>
    </row>
    <row r="26" spans="1:15" ht="27" customHeight="1" x14ac:dyDescent="0.25">
      <c r="A26" s="351"/>
      <c r="B26" s="351"/>
      <c r="C26" s="351"/>
      <c r="D26" s="351"/>
      <c r="E26" s="333" t="s">
        <v>115</v>
      </c>
      <c r="F26" s="333"/>
      <c r="G26" s="105">
        <v>1205351.04</v>
      </c>
      <c r="H26" s="105">
        <v>2825984.69</v>
      </c>
      <c r="I26" s="105">
        <v>3022909.87</v>
      </c>
      <c r="J26" s="334">
        <v>1137111</v>
      </c>
      <c r="K26" s="334"/>
      <c r="L26" s="334"/>
      <c r="M26" s="335">
        <f t="shared" si="2"/>
        <v>94.338575424467209</v>
      </c>
      <c r="N26" s="335"/>
      <c r="O26" s="242">
        <f>SUM(J26/I26)*100</f>
        <v>37.616437436158165</v>
      </c>
    </row>
    <row r="27" spans="1:15" ht="24.75" customHeight="1" x14ac:dyDescent="0.25">
      <c r="A27" s="351"/>
      <c r="B27" s="351"/>
      <c r="C27" s="351"/>
      <c r="D27" s="351"/>
      <c r="E27" s="333" t="s">
        <v>117</v>
      </c>
      <c r="F27" s="333"/>
      <c r="G27" s="105">
        <v>1205351.04</v>
      </c>
      <c r="H27" s="242">
        <v>2825984.69</v>
      </c>
      <c r="I27" s="242">
        <v>3022909.87</v>
      </c>
      <c r="J27" s="334">
        <v>1137111</v>
      </c>
      <c r="K27" s="334"/>
      <c r="L27" s="334"/>
      <c r="M27" s="335">
        <f t="shared" si="2"/>
        <v>94.338575424467209</v>
      </c>
      <c r="N27" s="335"/>
      <c r="O27" s="242">
        <f t="shared" si="1"/>
        <v>37.616437436158165</v>
      </c>
    </row>
    <row r="28" spans="1:15" ht="12" customHeight="1" x14ac:dyDescent="0.25">
      <c r="A28" s="351"/>
      <c r="B28" s="351"/>
      <c r="C28" s="351"/>
      <c r="D28" s="351"/>
      <c r="E28" s="333" t="s">
        <v>119</v>
      </c>
      <c r="F28" s="333"/>
      <c r="G28" s="105">
        <v>1205351.04</v>
      </c>
      <c r="H28" s="242">
        <v>2825984.69</v>
      </c>
      <c r="I28" s="242">
        <v>3022909.87</v>
      </c>
      <c r="J28" s="334">
        <v>1137111</v>
      </c>
      <c r="K28" s="334"/>
      <c r="L28" s="334"/>
      <c r="M28" s="335">
        <f t="shared" si="2"/>
        <v>94.338575424467209</v>
      </c>
      <c r="N28" s="335"/>
      <c r="O28" s="105">
        <f t="shared" si="1"/>
        <v>37.616437436158165</v>
      </c>
    </row>
    <row r="29" spans="1:15" ht="11.25" customHeight="1" x14ac:dyDescent="0.25">
      <c r="A29" s="351"/>
      <c r="B29" s="351"/>
      <c r="C29" s="351"/>
      <c r="D29" s="351"/>
      <c r="E29" s="333" t="s">
        <v>137</v>
      </c>
      <c r="F29" s="333"/>
      <c r="G29" s="105">
        <v>1393.85</v>
      </c>
      <c r="H29" s="105">
        <v>1207.95</v>
      </c>
      <c r="I29" s="105">
        <v>11000</v>
      </c>
      <c r="J29" s="334">
        <v>4418.37</v>
      </c>
      <c r="K29" s="334"/>
      <c r="L29" s="334"/>
      <c r="M29" s="335">
        <f t="shared" si="2"/>
        <v>316.99035046812787</v>
      </c>
      <c r="N29" s="335"/>
      <c r="O29" s="105">
        <f t="shared" si="1"/>
        <v>40.166999999999994</v>
      </c>
    </row>
    <row r="30" spans="1:15" ht="11.25" customHeight="1" x14ac:dyDescent="0.25">
      <c r="A30" s="351"/>
      <c r="B30" s="351"/>
      <c r="C30" s="351"/>
      <c r="D30" s="351"/>
      <c r="E30" s="333" t="s">
        <v>139</v>
      </c>
      <c r="F30" s="333"/>
      <c r="G30" s="105">
        <v>1393.85</v>
      </c>
      <c r="H30" s="105">
        <v>1207.95</v>
      </c>
      <c r="I30" s="105">
        <v>11000</v>
      </c>
      <c r="J30" s="334">
        <v>4418.37</v>
      </c>
      <c r="K30" s="334"/>
      <c r="L30" s="334"/>
      <c r="M30" s="335">
        <f t="shared" si="2"/>
        <v>316.99035046812787</v>
      </c>
      <c r="N30" s="335"/>
      <c r="O30" s="105">
        <f>SUM(J30/I30)*100</f>
        <v>40.166999999999994</v>
      </c>
    </row>
    <row r="31" spans="1:15" ht="12" customHeight="1" x14ac:dyDescent="0.25">
      <c r="A31" s="351"/>
      <c r="B31" s="351"/>
      <c r="C31" s="351"/>
      <c r="D31" s="351"/>
      <c r="E31" s="333" t="s">
        <v>141</v>
      </c>
      <c r="F31" s="333"/>
      <c r="G31" s="105">
        <v>1393.85</v>
      </c>
      <c r="H31" s="105">
        <v>1207.95</v>
      </c>
      <c r="I31" s="105">
        <v>11000</v>
      </c>
      <c r="J31" s="334">
        <v>4418.37</v>
      </c>
      <c r="K31" s="334"/>
      <c r="L31" s="334"/>
      <c r="M31" s="335">
        <f t="shared" si="2"/>
        <v>316.99035046812787</v>
      </c>
      <c r="N31" s="335"/>
      <c r="O31" s="105">
        <f t="shared" si="1"/>
        <v>40.166999999999994</v>
      </c>
    </row>
    <row r="32" spans="1:15" ht="12.75" customHeight="1" x14ac:dyDescent="0.25">
      <c r="A32" s="336" t="s">
        <v>315</v>
      </c>
      <c r="B32" s="336"/>
      <c r="C32" s="336"/>
      <c r="D32" s="336"/>
      <c r="E32" s="337" t="s">
        <v>319</v>
      </c>
      <c r="F32" s="337"/>
      <c r="G32" s="248">
        <v>1848485.01</v>
      </c>
      <c r="H32" s="248">
        <v>3798137.98</v>
      </c>
      <c r="I32" s="248">
        <v>4166817.41</v>
      </c>
      <c r="J32" s="248"/>
      <c r="K32" s="339">
        <v>2364452.67</v>
      </c>
      <c r="L32" s="339"/>
      <c r="M32" s="339">
        <f>SUM(K32/G32)*100</f>
        <v>127.91300211842129</v>
      </c>
      <c r="N32" s="339"/>
      <c r="O32" s="248">
        <f>SUM(K32/I32)*100</f>
        <v>56.744811143524522</v>
      </c>
    </row>
    <row r="33" spans="1:15" ht="12.75" customHeight="1" x14ac:dyDescent="0.25">
      <c r="A33" s="351"/>
      <c r="B33" s="351"/>
      <c r="C33" s="351"/>
      <c r="D33" s="351"/>
      <c r="E33" s="333" t="s">
        <v>17</v>
      </c>
      <c r="F33" s="333"/>
      <c r="G33" s="105">
        <v>1848485.01</v>
      </c>
      <c r="H33" s="105">
        <v>3798137.98</v>
      </c>
      <c r="I33" s="105">
        <v>4166817.41</v>
      </c>
      <c r="J33" s="352">
        <v>2364452.67</v>
      </c>
      <c r="K33" s="352"/>
      <c r="L33" s="352"/>
      <c r="M33" s="335">
        <f t="shared" si="2"/>
        <v>127.91300211842129</v>
      </c>
      <c r="N33" s="335"/>
      <c r="O33" s="105">
        <f>SUM(J33/I33)*100</f>
        <v>56.744811143524522</v>
      </c>
    </row>
    <row r="34" spans="1:15" ht="24" customHeight="1" x14ac:dyDescent="0.25">
      <c r="A34" s="351"/>
      <c r="B34" s="351"/>
      <c r="C34" s="351"/>
      <c r="D34" s="351"/>
      <c r="E34" s="333" t="s">
        <v>76</v>
      </c>
      <c r="F34" s="333"/>
      <c r="G34" s="105">
        <v>35430.42</v>
      </c>
      <c r="H34" s="105">
        <v>0</v>
      </c>
      <c r="I34" s="105">
        <v>0</v>
      </c>
      <c r="J34" s="352">
        <v>0</v>
      </c>
      <c r="K34" s="352"/>
      <c r="L34" s="352"/>
      <c r="M34" s="335">
        <f t="shared" ref="M34:M42" si="3">SUM(J34/G34)*100</f>
        <v>0</v>
      </c>
      <c r="N34" s="335"/>
      <c r="O34" s="105">
        <v>0</v>
      </c>
    </row>
    <row r="35" spans="1:15" ht="10.5" customHeight="1" x14ac:dyDescent="0.25">
      <c r="A35" s="351"/>
      <c r="B35" s="351"/>
      <c r="C35" s="351"/>
      <c r="D35" s="351"/>
      <c r="E35" s="333" t="s">
        <v>82</v>
      </c>
      <c r="F35" s="333"/>
      <c r="G35" s="105">
        <v>35430.42</v>
      </c>
      <c r="H35" s="105">
        <v>0</v>
      </c>
      <c r="I35" s="105">
        <v>0</v>
      </c>
      <c r="J35" s="352">
        <v>0</v>
      </c>
      <c r="K35" s="352"/>
      <c r="L35" s="352"/>
      <c r="M35" s="335">
        <f t="shared" si="3"/>
        <v>0</v>
      </c>
      <c r="N35" s="335"/>
      <c r="O35" s="105">
        <v>0</v>
      </c>
    </row>
    <row r="36" spans="1:15" ht="27.75" customHeight="1" x14ac:dyDescent="0.25">
      <c r="A36" s="351"/>
      <c r="B36" s="351"/>
      <c r="C36" s="351"/>
      <c r="D36" s="351"/>
      <c r="E36" s="333" t="s">
        <v>84</v>
      </c>
      <c r="F36" s="333"/>
      <c r="G36" s="105">
        <v>35430.42</v>
      </c>
      <c r="H36" s="105">
        <v>0</v>
      </c>
      <c r="I36" s="105">
        <v>0</v>
      </c>
      <c r="J36" s="352">
        <v>0</v>
      </c>
      <c r="K36" s="352"/>
      <c r="L36" s="352"/>
      <c r="M36" s="335">
        <f t="shared" si="3"/>
        <v>0</v>
      </c>
      <c r="N36" s="335"/>
      <c r="O36" s="105">
        <v>0</v>
      </c>
    </row>
    <row r="37" spans="1:15" ht="28.5" customHeight="1" x14ac:dyDescent="0.25">
      <c r="A37" s="351"/>
      <c r="B37" s="351"/>
      <c r="C37" s="351"/>
      <c r="D37" s="351"/>
      <c r="E37" s="333" t="s">
        <v>109</v>
      </c>
      <c r="F37" s="333"/>
      <c r="G37" s="105">
        <v>159908.70000000001</v>
      </c>
      <c r="H37" s="105">
        <v>298137.98</v>
      </c>
      <c r="I37" s="242">
        <v>298137.98</v>
      </c>
      <c r="J37" s="352">
        <v>197695.45</v>
      </c>
      <c r="K37" s="352"/>
      <c r="L37" s="352"/>
      <c r="M37" s="335">
        <f t="shared" si="3"/>
        <v>123.63020273443534</v>
      </c>
      <c r="N37" s="335"/>
      <c r="O37" s="105">
        <f>SUM(J37/I37)*100</f>
        <v>66.310052144312522</v>
      </c>
    </row>
    <row r="38" spans="1:15" ht="13.5" customHeight="1" x14ac:dyDescent="0.25">
      <c r="A38" s="351"/>
      <c r="B38" s="351"/>
      <c r="C38" s="351"/>
      <c r="D38" s="351"/>
      <c r="E38" s="333" t="s">
        <v>111</v>
      </c>
      <c r="F38" s="333"/>
      <c r="G38" s="105">
        <v>159908.70000000001</v>
      </c>
      <c r="H38" s="105">
        <v>298137.98</v>
      </c>
      <c r="I38" s="242">
        <v>298137.98</v>
      </c>
      <c r="J38" s="352">
        <v>197695.45</v>
      </c>
      <c r="K38" s="352"/>
      <c r="L38" s="352"/>
      <c r="M38" s="335">
        <f t="shared" si="3"/>
        <v>123.63020273443534</v>
      </c>
      <c r="N38" s="335"/>
      <c r="O38" s="105">
        <f t="shared" si="1"/>
        <v>66.310052144312522</v>
      </c>
    </row>
    <row r="39" spans="1:15" ht="12" customHeight="1" x14ac:dyDescent="0.25">
      <c r="A39" s="351"/>
      <c r="B39" s="351"/>
      <c r="C39" s="351"/>
      <c r="D39" s="351"/>
      <c r="E39" s="333" t="s">
        <v>113</v>
      </c>
      <c r="F39" s="333"/>
      <c r="G39" s="105">
        <v>159908.70000000001</v>
      </c>
      <c r="H39" s="105">
        <v>298137.98</v>
      </c>
      <c r="I39" s="242">
        <v>298137.98</v>
      </c>
      <c r="J39" s="352">
        <v>197695.45</v>
      </c>
      <c r="K39" s="352"/>
      <c r="L39" s="352"/>
      <c r="M39" s="335">
        <f t="shared" si="3"/>
        <v>123.63020273443534</v>
      </c>
      <c r="N39" s="335"/>
      <c r="O39" s="105">
        <f t="shared" si="1"/>
        <v>66.310052144312522</v>
      </c>
    </row>
    <row r="40" spans="1:15" ht="24" customHeight="1" x14ac:dyDescent="0.25">
      <c r="A40" s="351"/>
      <c r="B40" s="351"/>
      <c r="C40" s="351"/>
      <c r="D40" s="351"/>
      <c r="E40" s="333" t="s">
        <v>125</v>
      </c>
      <c r="F40" s="333"/>
      <c r="G40" s="105">
        <v>1653145.89</v>
      </c>
      <c r="H40" s="105">
        <v>3500000</v>
      </c>
      <c r="I40" s="105">
        <v>3868679.43</v>
      </c>
      <c r="J40" s="352">
        <v>2166757.2200000002</v>
      </c>
      <c r="K40" s="352"/>
      <c r="L40" s="352"/>
      <c r="M40" s="335">
        <f t="shared" si="3"/>
        <v>131.06872376520866</v>
      </c>
      <c r="N40" s="335"/>
      <c r="O40" s="105">
        <f>SUM(J40/I40)*100</f>
        <v>56.007670296941612</v>
      </c>
    </row>
    <row r="41" spans="1:15" ht="24.75" customHeight="1" x14ac:dyDescent="0.25">
      <c r="A41" s="351"/>
      <c r="B41" s="351"/>
      <c r="C41" s="351"/>
      <c r="D41" s="351"/>
      <c r="E41" s="333" t="s">
        <v>133</v>
      </c>
      <c r="F41" s="333"/>
      <c r="G41" s="105">
        <v>1653145.89</v>
      </c>
      <c r="H41" s="105">
        <v>3500000</v>
      </c>
      <c r="I41" s="242">
        <v>3868679.43</v>
      </c>
      <c r="J41" s="352">
        <v>2166757.2200000002</v>
      </c>
      <c r="K41" s="352"/>
      <c r="L41" s="352"/>
      <c r="M41" s="335">
        <f t="shared" si="3"/>
        <v>131.06872376520866</v>
      </c>
      <c r="N41" s="335"/>
      <c r="O41" s="105">
        <f t="shared" si="1"/>
        <v>56.007670296941612</v>
      </c>
    </row>
    <row r="42" spans="1:15" ht="25.5" customHeight="1" x14ac:dyDescent="0.25">
      <c r="A42" s="351"/>
      <c r="B42" s="351"/>
      <c r="C42" s="351"/>
      <c r="D42" s="351"/>
      <c r="E42" s="333" t="s">
        <v>135</v>
      </c>
      <c r="F42" s="333"/>
      <c r="G42" s="105">
        <v>1653145.89</v>
      </c>
      <c r="H42" s="105">
        <v>3500000</v>
      </c>
      <c r="I42" s="242">
        <v>3868679.43</v>
      </c>
      <c r="J42" s="352">
        <v>2166757.2200000002</v>
      </c>
      <c r="K42" s="352"/>
      <c r="L42" s="352"/>
      <c r="M42" s="335">
        <f t="shared" si="3"/>
        <v>131.06872376520866</v>
      </c>
      <c r="N42" s="335"/>
      <c r="O42" s="105">
        <f t="shared" si="1"/>
        <v>56.007670296941612</v>
      </c>
    </row>
    <row r="43" spans="1:15" ht="21" customHeight="1" x14ac:dyDescent="0.25">
      <c r="A43" s="336" t="s">
        <v>315</v>
      </c>
      <c r="B43" s="336"/>
      <c r="C43" s="336"/>
      <c r="D43" s="336"/>
      <c r="E43" s="337" t="s">
        <v>320</v>
      </c>
      <c r="F43" s="337"/>
      <c r="G43" s="248">
        <v>0</v>
      </c>
      <c r="H43" s="248">
        <v>175000</v>
      </c>
      <c r="I43" s="248">
        <v>243000</v>
      </c>
      <c r="J43" s="338">
        <v>0</v>
      </c>
      <c r="K43" s="338"/>
      <c r="L43" s="338"/>
      <c r="M43" s="339">
        <v>0</v>
      </c>
      <c r="N43" s="339"/>
      <c r="O43" s="248">
        <f t="shared" si="1"/>
        <v>0</v>
      </c>
    </row>
    <row r="44" spans="1:15" ht="12" customHeight="1" x14ac:dyDescent="0.25">
      <c r="A44" s="351"/>
      <c r="B44" s="351"/>
      <c r="C44" s="351"/>
      <c r="D44" s="351"/>
      <c r="E44" s="333" t="s">
        <v>17</v>
      </c>
      <c r="F44" s="333"/>
      <c r="G44" s="105">
        <v>0</v>
      </c>
      <c r="H44" s="105">
        <v>175000</v>
      </c>
      <c r="I44" s="105">
        <v>243000</v>
      </c>
      <c r="J44" s="352">
        <v>0</v>
      </c>
      <c r="K44" s="352"/>
      <c r="L44" s="352"/>
      <c r="M44" s="335">
        <v>0</v>
      </c>
      <c r="N44" s="335"/>
      <c r="O44" s="105">
        <f t="shared" si="1"/>
        <v>0</v>
      </c>
    </row>
    <row r="45" spans="1:15" ht="24.75" customHeight="1" x14ac:dyDescent="0.25">
      <c r="A45" s="351"/>
      <c r="B45" s="351"/>
      <c r="C45" s="351"/>
      <c r="D45" s="351"/>
      <c r="E45" s="333" t="s">
        <v>125</v>
      </c>
      <c r="F45" s="333"/>
      <c r="G45" s="105">
        <v>0</v>
      </c>
      <c r="H45" s="242">
        <v>175000</v>
      </c>
      <c r="I45" s="242">
        <v>243000</v>
      </c>
      <c r="J45" s="352">
        <v>0</v>
      </c>
      <c r="K45" s="352"/>
      <c r="L45" s="352"/>
      <c r="M45" s="335">
        <v>0</v>
      </c>
      <c r="N45" s="335"/>
      <c r="O45" s="105">
        <f t="shared" si="1"/>
        <v>0</v>
      </c>
    </row>
    <row r="46" spans="1:15" ht="36.75" customHeight="1" x14ac:dyDescent="0.25">
      <c r="A46" s="351"/>
      <c r="B46" s="351"/>
      <c r="C46" s="351"/>
      <c r="D46" s="351"/>
      <c r="E46" s="333" t="s">
        <v>354</v>
      </c>
      <c r="F46" s="333"/>
      <c r="G46" s="105">
        <v>0</v>
      </c>
      <c r="H46" s="242">
        <v>175000</v>
      </c>
      <c r="I46" s="242">
        <v>243000</v>
      </c>
      <c r="J46" s="352">
        <v>0</v>
      </c>
      <c r="K46" s="352"/>
      <c r="L46" s="352"/>
      <c r="M46" s="335">
        <v>0</v>
      </c>
      <c r="N46" s="335"/>
      <c r="O46" s="105">
        <f t="shared" si="1"/>
        <v>0</v>
      </c>
    </row>
    <row r="47" spans="1:15" ht="40.5" customHeight="1" x14ac:dyDescent="0.25">
      <c r="A47" s="351"/>
      <c r="B47" s="351"/>
      <c r="C47" s="351"/>
      <c r="D47" s="351"/>
      <c r="E47" s="333" t="s">
        <v>131</v>
      </c>
      <c r="F47" s="333"/>
      <c r="G47" s="105">
        <v>0</v>
      </c>
      <c r="H47" s="242">
        <v>175000</v>
      </c>
      <c r="I47" s="242">
        <v>243000</v>
      </c>
      <c r="J47" s="352">
        <v>0</v>
      </c>
      <c r="K47" s="352"/>
      <c r="L47" s="352"/>
      <c r="M47" s="335">
        <v>0</v>
      </c>
      <c r="N47" s="335"/>
      <c r="O47" s="105">
        <f t="shared" si="1"/>
        <v>0</v>
      </c>
    </row>
    <row r="48" spans="1:15" ht="22.5" customHeight="1" x14ac:dyDescent="0.25">
      <c r="A48" s="336" t="s">
        <v>315</v>
      </c>
      <c r="B48" s="336"/>
      <c r="C48" s="336"/>
      <c r="D48" s="336"/>
      <c r="E48" s="337" t="s">
        <v>321</v>
      </c>
      <c r="F48" s="337"/>
      <c r="G48" s="248">
        <v>0</v>
      </c>
      <c r="H48" s="248">
        <v>160000</v>
      </c>
      <c r="I48" s="248">
        <v>776850.25</v>
      </c>
      <c r="J48" s="338">
        <v>773016.26</v>
      </c>
      <c r="K48" s="338"/>
      <c r="L48" s="338"/>
      <c r="M48" s="339">
        <v>0</v>
      </c>
      <c r="N48" s="339"/>
      <c r="O48" s="248">
        <f t="shared" si="1"/>
        <v>99.506469876272803</v>
      </c>
    </row>
    <row r="49" spans="1:15" ht="12" customHeight="1" x14ac:dyDescent="0.25">
      <c r="A49" s="351"/>
      <c r="B49" s="351"/>
      <c r="C49" s="351"/>
      <c r="D49" s="351"/>
      <c r="E49" s="333" t="s">
        <v>17</v>
      </c>
      <c r="F49" s="333"/>
      <c r="G49" s="105">
        <v>0</v>
      </c>
      <c r="H49" s="105">
        <v>160000</v>
      </c>
      <c r="I49" s="105">
        <v>776850.25</v>
      </c>
      <c r="J49" s="352">
        <v>773016.26</v>
      </c>
      <c r="K49" s="352"/>
      <c r="L49" s="352"/>
      <c r="M49" s="335">
        <v>0</v>
      </c>
      <c r="N49" s="335"/>
      <c r="O49" s="105">
        <f>SUM(J49/I49)*100</f>
        <v>99.506469876272803</v>
      </c>
    </row>
    <row r="50" spans="1:15" ht="24" customHeight="1" x14ac:dyDescent="0.25">
      <c r="A50" s="351"/>
      <c r="B50" s="351"/>
      <c r="C50" s="351"/>
      <c r="D50" s="351"/>
      <c r="E50" s="333" t="s">
        <v>76</v>
      </c>
      <c r="F50" s="333"/>
      <c r="G50" s="105">
        <v>0</v>
      </c>
      <c r="H50" s="242">
        <v>160000</v>
      </c>
      <c r="I50" s="242">
        <v>776850.25</v>
      </c>
      <c r="J50" s="352">
        <v>773016.26</v>
      </c>
      <c r="K50" s="352"/>
      <c r="L50" s="352"/>
      <c r="M50" s="335">
        <v>0</v>
      </c>
      <c r="N50" s="335"/>
      <c r="O50" s="105">
        <f t="shared" si="1"/>
        <v>99.506469876272803</v>
      </c>
    </row>
    <row r="51" spans="1:15" ht="28.5" customHeight="1" x14ac:dyDescent="0.25">
      <c r="A51" s="351"/>
      <c r="B51" s="351"/>
      <c r="C51" s="351"/>
      <c r="D51" s="351"/>
      <c r="E51" s="333" t="s">
        <v>86</v>
      </c>
      <c r="F51" s="333"/>
      <c r="G51" s="105">
        <v>0</v>
      </c>
      <c r="H51" s="242">
        <v>160000</v>
      </c>
      <c r="I51" s="242">
        <v>776850.25</v>
      </c>
      <c r="J51" s="352">
        <v>773016.26</v>
      </c>
      <c r="K51" s="352"/>
      <c r="L51" s="352"/>
      <c r="M51" s="335">
        <v>0</v>
      </c>
      <c r="N51" s="335"/>
      <c r="O51" s="105">
        <f t="shared" si="1"/>
        <v>99.506469876272803</v>
      </c>
    </row>
    <row r="52" spans="1:15" ht="29.25" customHeight="1" x14ac:dyDescent="0.25">
      <c r="A52" s="351"/>
      <c r="B52" s="351"/>
      <c r="C52" s="351"/>
      <c r="D52" s="351"/>
      <c r="E52" s="333" t="s">
        <v>88</v>
      </c>
      <c r="F52" s="333"/>
      <c r="G52" s="105">
        <v>0</v>
      </c>
      <c r="H52" s="242">
        <v>160000</v>
      </c>
      <c r="I52" s="242">
        <v>776850.25</v>
      </c>
      <c r="J52" s="352">
        <v>773016.26</v>
      </c>
      <c r="K52" s="352"/>
      <c r="L52" s="352"/>
      <c r="M52" s="335">
        <v>0</v>
      </c>
      <c r="N52" s="335"/>
      <c r="O52" s="105">
        <f t="shared" si="1"/>
        <v>99.506469876272803</v>
      </c>
    </row>
    <row r="53" spans="1:15" ht="18.75" customHeight="1" x14ac:dyDescent="0.25">
      <c r="A53" s="336" t="s">
        <v>315</v>
      </c>
      <c r="B53" s="336"/>
      <c r="C53" s="336"/>
      <c r="D53" s="336"/>
      <c r="E53" s="337" t="s">
        <v>322</v>
      </c>
      <c r="F53" s="337"/>
      <c r="G53" s="248">
        <v>5000</v>
      </c>
      <c r="H53" s="248">
        <v>0</v>
      </c>
      <c r="I53" s="248">
        <v>59000</v>
      </c>
      <c r="J53" s="338">
        <v>26662.9</v>
      </c>
      <c r="K53" s="338"/>
      <c r="L53" s="338"/>
      <c r="M53" s="339">
        <f t="shared" si="2"/>
        <v>533.25800000000004</v>
      </c>
      <c r="N53" s="339"/>
      <c r="O53" s="449">
        <f>SUM(J53/I53)*100</f>
        <v>45.191355932203393</v>
      </c>
    </row>
    <row r="54" spans="1:15" ht="12" customHeight="1" x14ac:dyDescent="0.25">
      <c r="A54" s="351"/>
      <c r="B54" s="351"/>
      <c r="C54" s="351"/>
      <c r="D54" s="351"/>
      <c r="E54" s="333" t="s">
        <v>17</v>
      </c>
      <c r="F54" s="333"/>
      <c r="G54" s="105">
        <v>5000</v>
      </c>
      <c r="H54" s="105">
        <v>0</v>
      </c>
      <c r="I54" s="105">
        <v>59000</v>
      </c>
      <c r="J54" s="352">
        <v>26662.9</v>
      </c>
      <c r="K54" s="352"/>
      <c r="L54" s="352"/>
      <c r="M54" s="335">
        <f t="shared" si="2"/>
        <v>533.25800000000004</v>
      </c>
      <c r="N54" s="335"/>
      <c r="O54" s="429">
        <f t="shared" ref="O54:O57" si="4">SUM(J54/I54)*100</f>
        <v>45.191355932203393</v>
      </c>
    </row>
    <row r="55" spans="1:15" ht="24.75" customHeight="1" x14ac:dyDescent="0.25">
      <c r="A55" s="351"/>
      <c r="B55" s="351"/>
      <c r="C55" s="351"/>
      <c r="D55" s="351"/>
      <c r="E55" s="333" t="s">
        <v>76</v>
      </c>
      <c r="F55" s="333"/>
      <c r="G55" s="105">
        <v>5001</v>
      </c>
      <c r="H55" s="105">
        <v>0</v>
      </c>
      <c r="I55" s="242">
        <v>59000</v>
      </c>
      <c r="J55" s="352">
        <v>26662.9</v>
      </c>
      <c r="K55" s="352"/>
      <c r="L55" s="352"/>
      <c r="M55" s="335">
        <f t="shared" si="2"/>
        <v>533.15136972605478</v>
      </c>
      <c r="N55" s="335"/>
      <c r="O55" s="429">
        <f t="shared" si="4"/>
        <v>45.191355932203393</v>
      </c>
    </row>
    <row r="56" spans="1:15" ht="24" customHeight="1" x14ac:dyDescent="0.25">
      <c r="A56" s="351"/>
      <c r="B56" s="351"/>
      <c r="C56" s="351"/>
      <c r="D56" s="351"/>
      <c r="E56" s="333" t="s">
        <v>86</v>
      </c>
      <c r="F56" s="333"/>
      <c r="G56" s="105">
        <v>5002</v>
      </c>
      <c r="H56" s="105">
        <v>0</v>
      </c>
      <c r="I56" s="242">
        <v>59000</v>
      </c>
      <c r="J56" s="352">
        <v>26662.9</v>
      </c>
      <c r="K56" s="352"/>
      <c r="L56" s="352"/>
      <c r="M56" s="335">
        <f t="shared" si="2"/>
        <v>533.04478208716523</v>
      </c>
      <c r="N56" s="335"/>
      <c r="O56" s="429">
        <f t="shared" si="4"/>
        <v>45.191355932203393</v>
      </c>
    </row>
    <row r="57" spans="1:15" ht="22.5" customHeight="1" x14ac:dyDescent="0.25">
      <c r="A57" s="351"/>
      <c r="B57" s="351"/>
      <c r="C57" s="351"/>
      <c r="D57" s="351"/>
      <c r="E57" s="333" t="s">
        <v>88</v>
      </c>
      <c r="F57" s="333"/>
      <c r="G57" s="105">
        <v>5003</v>
      </c>
      <c r="H57" s="105">
        <v>0</v>
      </c>
      <c r="I57" s="242">
        <v>59000</v>
      </c>
      <c r="J57" s="352">
        <v>26662.9</v>
      </c>
      <c r="K57" s="352"/>
      <c r="L57" s="352"/>
      <c r="M57" s="335">
        <f t="shared" si="2"/>
        <v>532.93823705776538</v>
      </c>
      <c r="N57" s="335"/>
      <c r="O57" s="429">
        <f t="shared" si="4"/>
        <v>45.191355932203393</v>
      </c>
    </row>
    <row r="58" spans="1:15" ht="12.75" customHeight="1" x14ac:dyDescent="0.25">
      <c r="A58" s="336" t="s">
        <v>315</v>
      </c>
      <c r="B58" s="336"/>
      <c r="C58" s="336"/>
      <c r="D58" s="336"/>
      <c r="E58" s="337" t="s">
        <v>53</v>
      </c>
      <c r="F58" s="337"/>
      <c r="G58" s="248">
        <v>58893.38</v>
      </c>
      <c r="H58" s="248">
        <v>980080</v>
      </c>
      <c r="I58" s="248">
        <v>913657</v>
      </c>
      <c r="J58" s="338">
        <v>276800.86</v>
      </c>
      <c r="K58" s="338"/>
      <c r="L58" s="338"/>
      <c r="M58" s="339">
        <f t="shared" si="2"/>
        <v>470.00335181984798</v>
      </c>
      <c r="N58" s="339"/>
      <c r="O58" s="248">
        <f>SUM(J58/I58)*100</f>
        <v>30.295927246220405</v>
      </c>
    </row>
    <row r="59" spans="1:15" ht="12" customHeight="1" x14ac:dyDescent="0.25">
      <c r="A59" s="351"/>
      <c r="B59" s="351"/>
      <c r="C59" s="351"/>
      <c r="D59" s="351"/>
      <c r="E59" s="333" t="s">
        <v>17</v>
      </c>
      <c r="F59" s="333"/>
      <c r="G59" s="105">
        <v>58893.38</v>
      </c>
      <c r="H59" s="105">
        <v>980080</v>
      </c>
      <c r="I59" s="105">
        <v>913657</v>
      </c>
      <c r="J59" s="352">
        <v>276800.86</v>
      </c>
      <c r="K59" s="352"/>
      <c r="L59" s="352"/>
      <c r="M59" s="335">
        <f t="shared" si="2"/>
        <v>470.00335181984798</v>
      </c>
      <c r="N59" s="335"/>
      <c r="O59" s="105">
        <f>SUM(J59/I59)*100</f>
        <v>30.295927246220405</v>
      </c>
    </row>
    <row r="60" spans="1:15" ht="27.75" customHeight="1" x14ac:dyDescent="0.25">
      <c r="A60" s="351"/>
      <c r="B60" s="351"/>
      <c r="C60" s="351"/>
      <c r="D60" s="351"/>
      <c r="E60" s="333" t="s">
        <v>76</v>
      </c>
      <c r="F60" s="333"/>
      <c r="G60" s="105">
        <v>58893.38</v>
      </c>
      <c r="H60" s="105">
        <v>980080</v>
      </c>
      <c r="I60" s="105">
        <v>913657</v>
      </c>
      <c r="J60" s="352">
        <v>276800.86</v>
      </c>
      <c r="K60" s="352"/>
      <c r="L60" s="352"/>
      <c r="M60" s="335">
        <f t="shared" si="2"/>
        <v>470.00335181984798</v>
      </c>
      <c r="N60" s="335"/>
      <c r="O60" s="105">
        <f>SUM(J60/I60)*100</f>
        <v>30.295927246220405</v>
      </c>
    </row>
    <row r="61" spans="1:15" ht="26.25" customHeight="1" x14ac:dyDescent="0.25">
      <c r="A61" s="351"/>
      <c r="B61" s="351"/>
      <c r="C61" s="351"/>
      <c r="D61" s="351"/>
      <c r="E61" s="333" t="s">
        <v>90</v>
      </c>
      <c r="F61" s="333"/>
      <c r="G61" s="105">
        <v>58893.38</v>
      </c>
      <c r="H61" s="242">
        <v>980080</v>
      </c>
      <c r="I61" s="105">
        <v>913657</v>
      </c>
      <c r="J61" s="352">
        <v>276800.86</v>
      </c>
      <c r="K61" s="352"/>
      <c r="L61" s="352"/>
      <c r="M61" s="335">
        <f t="shared" si="2"/>
        <v>470.00335181984798</v>
      </c>
      <c r="N61" s="335"/>
      <c r="O61" s="105">
        <f t="shared" ref="O61:O76" si="5">SUM(J61/I61)*100</f>
        <v>30.295927246220405</v>
      </c>
    </row>
    <row r="62" spans="1:15" ht="27" customHeight="1" x14ac:dyDescent="0.25">
      <c r="A62" s="351"/>
      <c r="B62" s="351"/>
      <c r="C62" s="351"/>
      <c r="D62" s="351"/>
      <c r="E62" s="333" t="s">
        <v>92</v>
      </c>
      <c r="F62" s="333"/>
      <c r="G62" s="105">
        <v>58893.38</v>
      </c>
      <c r="H62" s="242">
        <v>710311</v>
      </c>
      <c r="I62" s="105">
        <v>643888</v>
      </c>
      <c r="J62" s="352">
        <v>145784.74</v>
      </c>
      <c r="K62" s="352"/>
      <c r="L62" s="352"/>
      <c r="M62" s="335">
        <f t="shared" si="2"/>
        <v>247.54011401621031</v>
      </c>
      <c r="N62" s="335"/>
      <c r="O62" s="105">
        <f>SUM(J62/I62)*100</f>
        <v>22.641319608379096</v>
      </c>
    </row>
    <row r="63" spans="1:15" ht="26.25" customHeight="1" x14ac:dyDescent="0.25">
      <c r="A63" s="351"/>
      <c r="B63" s="351"/>
      <c r="C63" s="351"/>
      <c r="D63" s="351"/>
      <c r="E63" s="333" t="s">
        <v>94</v>
      </c>
      <c r="F63" s="333"/>
      <c r="G63" s="105">
        <v>0</v>
      </c>
      <c r="H63" s="105">
        <v>269769</v>
      </c>
      <c r="I63" s="105">
        <v>269769</v>
      </c>
      <c r="J63" s="352">
        <v>131016.12</v>
      </c>
      <c r="K63" s="352"/>
      <c r="L63" s="352"/>
      <c r="M63" s="335">
        <v>0</v>
      </c>
      <c r="N63" s="335"/>
      <c r="O63" s="105">
        <f t="shared" si="5"/>
        <v>48.566039834080264</v>
      </c>
    </row>
    <row r="64" spans="1:15" ht="18" customHeight="1" x14ac:dyDescent="0.25">
      <c r="A64" s="336" t="s">
        <v>315</v>
      </c>
      <c r="B64" s="336"/>
      <c r="C64" s="336"/>
      <c r="D64" s="336"/>
      <c r="E64" s="337" t="s">
        <v>323</v>
      </c>
      <c r="F64" s="337"/>
      <c r="G64" s="248">
        <v>6772.12</v>
      </c>
      <c r="H64" s="248">
        <v>11721.7</v>
      </c>
      <c r="I64" s="248">
        <v>11721.7</v>
      </c>
      <c r="J64" s="338">
        <v>0</v>
      </c>
      <c r="K64" s="338"/>
      <c r="L64" s="338"/>
      <c r="M64" s="339">
        <f t="shared" si="2"/>
        <v>0</v>
      </c>
      <c r="N64" s="339"/>
      <c r="O64" s="248">
        <f t="shared" si="5"/>
        <v>0</v>
      </c>
    </row>
    <row r="65" spans="1:16" ht="11.25" customHeight="1" x14ac:dyDescent="0.25">
      <c r="A65" s="351"/>
      <c r="B65" s="351"/>
      <c r="C65" s="351"/>
      <c r="D65" s="351"/>
      <c r="E65" s="333" t="s">
        <v>17</v>
      </c>
      <c r="F65" s="333"/>
      <c r="G65" s="105">
        <v>6772.12</v>
      </c>
      <c r="H65" s="105">
        <v>11721.7</v>
      </c>
      <c r="I65" s="242">
        <v>11721.7</v>
      </c>
      <c r="J65" s="352">
        <v>0</v>
      </c>
      <c r="K65" s="352"/>
      <c r="L65" s="352"/>
      <c r="M65" s="335">
        <f t="shared" si="2"/>
        <v>0</v>
      </c>
      <c r="N65" s="335"/>
      <c r="O65" s="105">
        <f t="shared" si="5"/>
        <v>0</v>
      </c>
    </row>
    <row r="66" spans="1:16" ht="24.75" customHeight="1" x14ac:dyDescent="0.25">
      <c r="A66" s="351"/>
      <c r="B66" s="351"/>
      <c r="C66" s="351"/>
      <c r="D66" s="351"/>
      <c r="E66" s="333" t="s">
        <v>76</v>
      </c>
      <c r="F66" s="333"/>
      <c r="G66" s="105">
        <v>6772.12</v>
      </c>
      <c r="H66" s="242">
        <v>11721.7</v>
      </c>
      <c r="I66" s="242">
        <v>11721.7</v>
      </c>
      <c r="J66" s="352">
        <v>0</v>
      </c>
      <c r="K66" s="352"/>
      <c r="L66" s="352"/>
      <c r="M66" s="335">
        <f t="shared" si="2"/>
        <v>0</v>
      </c>
      <c r="N66" s="335"/>
      <c r="O66" s="105">
        <f t="shared" si="5"/>
        <v>0</v>
      </c>
    </row>
    <row r="67" spans="1:16" ht="24" customHeight="1" x14ac:dyDescent="0.25">
      <c r="A67" s="351"/>
      <c r="B67" s="351"/>
      <c r="C67" s="351"/>
      <c r="D67" s="351"/>
      <c r="E67" s="333" t="s">
        <v>82</v>
      </c>
      <c r="F67" s="333"/>
      <c r="G67" s="105">
        <v>6772.12</v>
      </c>
      <c r="H67" s="242">
        <v>11721.7</v>
      </c>
      <c r="I67" s="242">
        <v>11721.7</v>
      </c>
      <c r="J67" s="352">
        <v>0</v>
      </c>
      <c r="K67" s="352"/>
      <c r="L67" s="352"/>
      <c r="M67" s="335">
        <f t="shared" si="2"/>
        <v>0</v>
      </c>
      <c r="N67" s="335"/>
      <c r="O67" s="105">
        <f t="shared" si="5"/>
        <v>0</v>
      </c>
    </row>
    <row r="68" spans="1:16" ht="30" customHeight="1" x14ac:dyDescent="0.25">
      <c r="A68" s="351"/>
      <c r="B68" s="351"/>
      <c r="C68" s="351"/>
      <c r="D68" s="351"/>
      <c r="E68" s="333" t="s">
        <v>84</v>
      </c>
      <c r="F68" s="333"/>
      <c r="G68" s="105">
        <v>6772.12</v>
      </c>
      <c r="H68" s="242">
        <v>11721.7</v>
      </c>
      <c r="I68" s="242">
        <v>11721.7</v>
      </c>
      <c r="J68" s="352">
        <v>0</v>
      </c>
      <c r="K68" s="352"/>
      <c r="L68" s="352"/>
      <c r="M68" s="335">
        <f t="shared" si="2"/>
        <v>0</v>
      </c>
      <c r="N68" s="335"/>
      <c r="O68" s="105">
        <f t="shared" si="5"/>
        <v>0</v>
      </c>
    </row>
    <row r="69" spans="1:16" ht="13.5" customHeight="1" x14ac:dyDescent="0.25">
      <c r="A69" s="129"/>
      <c r="B69" s="355" t="s">
        <v>315</v>
      </c>
      <c r="C69" s="355"/>
      <c r="D69" s="355"/>
      <c r="E69" s="249" t="s">
        <v>365</v>
      </c>
      <c r="F69" s="250"/>
      <c r="G69" s="251">
        <v>1938</v>
      </c>
      <c r="H69" s="248">
        <v>0</v>
      </c>
      <c r="I69" s="248">
        <v>500</v>
      </c>
      <c r="J69" s="338">
        <v>500</v>
      </c>
      <c r="K69" s="338"/>
      <c r="L69" s="338"/>
      <c r="M69" s="339">
        <f t="shared" si="2"/>
        <v>25.799793601651189</v>
      </c>
      <c r="N69" s="339"/>
      <c r="O69" s="449">
        <f t="shared" si="5"/>
        <v>100</v>
      </c>
    </row>
    <row r="70" spans="1:16" ht="17.25" customHeight="1" x14ac:dyDescent="0.25">
      <c r="A70" s="129"/>
      <c r="B70" s="129"/>
      <c r="C70" s="129"/>
      <c r="D70" s="129"/>
      <c r="E70" s="333" t="s">
        <v>17</v>
      </c>
      <c r="F70" s="333"/>
      <c r="G70" s="221">
        <v>1938</v>
      </c>
      <c r="H70" s="128">
        <v>0</v>
      </c>
      <c r="I70" s="128">
        <v>500</v>
      </c>
      <c r="J70" s="128"/>
      <c r="K70" s="352">
        <v>500</v>
      </c>
      <c r="L70" s="352"/>
      <c r="M70" s="335">
        <f>SUM(K70/G70)*100</f>
        <v>25.799793601651189</v>
      </c>
      <c r="N70" s="335"/>
      <c r="O70" s="284">
        <f t="shared" si="5"/>
        <v>0</v>
      </c>
    </row>
    <row r="71" spans="1:16" ht="21" customHeight="1" x14ac:dyDescent="0.25">
      <c r="A71" s="129"/>
      <c r="B71" s="129"/>
      <c r="C71" s="129"/>
      <c r="D71" s="129"/>
      <c r="E71" s="333" t="s">
        <v>327</v>
      </c>
      <c r="F71" s="333"/>
      <c r="G71" s="221">
        <v>1938</v>
      </c>
      <c r="H71" s="128">
        <v>0</v>
      </c>
      <c r="I71" s="128">
        <v>500</v>
      </c>
      <c r="J71" s="128"/>
      <c r="K71" s="352">
        <v>500</v>
      </c>
      <c r="L71" s="352"/>
      <c r="M71" s="335">
        <f t="shared" ref="M71:M72" si="6">SUM(K71/G71)*100</f>
        <v>25.799793601651189</v>
      </c>
      <c r="N71" s="335"/>
      <c r="O71" s="284">
        <f t="shared" si="5"/>
        <v>0</v>
      </c>
    </row>
    <row r="72" spans="1:16" ht="25.5" customHeight="1" x14ac:dyDescent="0.25">
      <c r="A72" s="129"/>
      <c r="B72" s="129"/>
      <c r="C72" s="129"/>
      <c r="D72" s="129"/>
      <c r="E72" s="333" t="s">
        <v>366</v>
      </c>
      <c r="F72" s="333"/>
      <c r="G72" s="221">
        <v>1938</v>
      </c>
      <c r="H72" s="128">
        <v>0</v>
      </c>
      <c r="I72" s="128">
        <v>500</v>
      </c>
      <c r="J72" s="128"/>
      <c r="K72" s="352">
        <v>500</v>
      </c>
      <c r="L72" s="352"/>
      <c r="M72" s="335">
        <f t="shared" si="6"/>
        <v>25.799793601651189</v>
      </c>
      <c r="N72" s="335"/>
      <c r="O72" s="284">
        <f t="shared" si="5"/>
        <v>0</v>
      </c>
    </row>
    <row r="73" spans="1:16" ht="11.25" customHeight="1" x14ac:dyDescent="0.25">
      <c r="A73" s="117"/>
      <c r="B73" s="355" t="s">
        <v>315</v>
      </c>
      <c r="C73" s="355"/>
      <c r="D73" s="355"/>
      <c r="E73" s="249" t="s">
        <v>326</v>
      </c>
      <c r="F73" s="250"/>
      <c r="G73" s="251">
        <v>2112.5</v>
      </c>
      <c r="H73" s="248">
        <v>0</v>
      </c>
      <c r="I73" s="248">
        <v>0</v>
      </c>
      <c r="J73" s="338">
        <v>0</v>
      </c>
      <c r="K73" s="338"/>
      <c r="L73" s="338"/>
      <c r="M73" s="339">
        <f t="shared" si="2"/>
        <v>0</v>
      </c>
      <c r="N73" s="339"/>
      <c r="O73" s="449">
        <v>0</v>
      </c>
      <c r="P73" s="52"/>
    </row>
    <row r="74" spans="1:16" ht="11.25" customHeight="1" x14ac:dyDescent="0.25">
      <c r="A74" s="117"/>
      <c r="B74" s="117"/>
      <c r="C74" s="117"/>
      <c r="D74" s="117"/>
      <c r="E74" s="333" t="s">
        <v>17</v>
      </c>
      <c r="F74" s="333"/>
      <c r="G74" s="105">
        <v>2112.5</v>
      </c>
      <c r="H74" s="105">
        <v>0</v>
      </c>
      <c r="I74" s="105">
        <v>0</v>
      </c>
      <c r="J74" s="352">
        <v>0</v>
      </c>
      <c r="K74" s="352"/>
      <c r="L74" s="352"/>
      <c r="M74" s="335">
        <f t="shared" si="2"/>
        <v>0</v>
      </c>
      <c r="N74" s="335"/>
      <c r="O74" s="284">
        <v>0</v>
      </c>
    </row>
    <row r="75" spans="1:16" ht="11.25" customHeight="1" x14ac:dyDescent="0.25">
      <c r="A75" s="117"/>
      <c r="B75" s="117"/>
      <c r="C75" s="117"/>
      <c r="D75" s="117"/>
      <c r="E75" s="333" t="s">
        <v>327</v>
      </c>
      <c r="F75" s="333"/>
      <c r="G75" s="105">
        <v>2112.5</v>
      </c>
      <c r="H75" s="105">
        <v>0</v>
      </c>
      <c r="I75" s="105">
        <v>0</v>
      </c>
      <c r="J75" s="352">
        <v>0</v>
      </c>
      <c r="K75" s="352"/>
      <c r="L75" s="352"/>
      <c r="M75" s="335">
        <f t="shared" si="2"/>
        <v>0</v>
      </c>
      <c r="N75" s="335"/>
      <c r="O75" s="284">
        <v>0</v>
      </c>
    </row>
    <row r="76" spans="1:16" ht="28.5" customHeight="1" x14ac:dyDescent="0.25">
      <c r="A76" s="117"/>
      <c r="B76" s="117"/>
      <c r="C76" s="117"/>
      <c r="D76" s="117"/>
      <c r="E76" s="333" t="s">
        <v>367</v>
      </c>
      <c r="F76" s="333"/>
      <c r="G76" s="105">
        <v>2112.5</v>
      </c>
      <c r="H76" s="105">
        <v>0</v>
      </c>
      <c r="I76" s="105">
        <v>0</v>
      </c>
      <c r="J76" s="352">
        <v>0</v>
      </c>
      <c r="K76" s="352"/>
      <c r="L76" s="352"/>
      <c r="M76" s="335">
        <f t="shared" si="2"/>
        <v>0</v>
      </c>
      <c r="N76" s="335"/>
      <c r="O76" s="284">
        <v>0</v>
      </c>
    </row>
    <row r="77" spans="1:16" ht="13.5" customHeight="1" x14ac:dyDescent="0.25">
      <c r="A77" s="336" t="s">
        <v>315</v>
      </c>
      <c r="B77" s="336"/>
      <c r="C77" s="336"/>
      <c r="D77" s="336"/>
      <c r="E77" s="337" t="s">
        <v>324</v>
      </c>
      <c r="F77" s="337"/>
      <c r="G77" s="248">
        <v>7445.03</v>
      </c>
      <c r="H77" s="248">
        <v>8000</v>
      </c>
      <c r="I77" s="248">
        <v>8000</v>
      </c>
      <c r="J77" s="338">
        <v>1840.61</v>
      </c>
      <c r="K77" s="338"/>
      <c r="L77" s="338"/>
      <c r="M77" s="339">
        <f t="shared" si="2"/>
        <v>24.722667336464728</v>
      </c>
      <c r="N77" s="339"/>
      <c r="O77" s="248">
        <f t="shared" ref="O77:O82" si="7">SUM(J77/I77)*100</f>
        <v>23.007624999999997</v>
      </c>
    </row>
    <row r="78" spans="1:16" ht="18" customHeight="1" x14ac:dyDescent="0.25">
      <c r="A78" s="351"/>
      <c r="B78" s="351"/>
      <c r="C78" s="351"/>
      <c r="D78" s="351"/>
      <c r="E78" s="333" t="s">
        <v>17</v>
      </c>
      <c r="F78" s="333"/>
      <c r="G78" s="105">
        <v>7445.03</v>
      </c>
      <c r="H78" s="105">
        <v>8000</v>
      </c>
      <c r="I78" s="242">
        <v>8000</v>
      </c>
      <c r="J78" s="352">
        <v>1840.61</v>
      </c>
      <c r="K78" s="352"/>
      <c r="L78" s="352"/>
      <c r="M78" s="335">
        <f t="shared" si="2"/>
        <v>24.722667336464728</v>
      </c>
      <c r="N78" s="335"/>
      <c r="O78" s="105">
        <f t="shared" si="7"/>
        <v>23.007624999999997</v>
      </c>
    </row>
    <row r="79" spans="1:16" ht="25.5" customHeight="1" x14ac:dyDescent="0.25">
      <c r="A79" s="351"/>
      <c r="B79" s="351"/>
      <c r="C79" s="351"/>
      <c r="D79" s="351"/>
      <c r="E79" s="333" t="s">
        <v>109</v>
      </c>
      <c r="F79" s="333"/>
      <c r="G79" s="105">
        <v>7446.03</v>
      </c>
      <c r="H79" s="105">
        <v>8000</v>
      </c>
      <c r="I79" s="242">
        <v>8000</v>
      </c>
      <c r="J79" s="352">
        <v>1840.61</v>
      </c>
      <c r="K79" s="352"/>
      <c r="L79" s="352"/>
      <c r="M79" s="335">
        <f t="shared" si="2"/>
        <v>24.719347088314176</v>
      </c>
      <c r="N79" s="335"/>
      <c r="O79" s="105">
        <f t="shared" si="7"/>
        <v>23.007624999999997</v>
      </c>
    </row>
    <row r="80" spans="1:16" ht="12.75" customHeight="1" x14ac:dyDescent="0.25">
      <c r="A80" s="351"/>
      <c r="B80" s="351"/>
      <c r="C80" s="351"/>
      <c r="D80" s="351"/>
      <c r="E80" s="333" t="s">
        <v>111</v>
      </c>
      <c r="F80" s="333"/>
      <c r="G80" s="105">
        <v>7447.03</v>
      </c>
      <c r="H80" s="105">
        <v>8000</v>
      </c>
      <c r="I80" s="242">
        <v>8000</v>
      </c>
      <c r="J80" s="352">
        <v>1840.61</v>
      </c>
      <c r="K80" s="352"/>
      <c r="L80" s="352"/>
      <c r="M80" s="335">
        <f t="shared" si="2"/>
        <v>24.716027731860891</v>
      </c>
      <c r="N80" s="335"/>
      <c r="O80" s="105">
        <f t="shared" si="7"/>
        <v>23.007624999999997</v>
      </c>
    </row>
    <row r="81" spans="1:15" ht="14.25" customHeight="1" x14ac:dyDescent="0.25">
      <c r="A81" s="351"/>
      <c r="B81" s="351"/>
      <c r="C81" s="351"/>
      <c r="D81" s="351"/>
      <c r="E81" s="333" t="s">
        <v>113</v>
      </c>
      <c r="F81" s="333"/>
      <c r="G81" s="105">
        <v>7448.03</v>
      </c>
      <c r="H81" s="105">
        <v>8000</v>
      </c>
      <c r="I81" s="242">
        <v>8000</v>
      </c>
      <c r="J81" s="352">
        <v>1840.61</v>
      </c>
      <c r="K81" s="352"/>
      <c r="L81" s="352"/>
      <c r="M81" s="335">
        <f t="shared" ref="M81:M82" si="8">SUM(J81/G81)*100</f>
        <v>24.712709266745701</v>
      </c>
      <c r="N81" s="335"/>
      <c r="O81" s="105">
        <f t="shared" si="7"/>
        <v>23.007624999999997</v>
      </c>
    </row>
    <row r="82" spans="1:15" ht="17.25" customHeight="1" x14ac:dyDescent="0.25">
      <c r="A82" s="356" t="s">
        <v>325</v>
      </c>
      <c r="B82" s="356"/>
      <c r="C82" s="356"/>
      <c r="D82" s="356"/>
      <c r="E82" s="356"/>
      <c r="F82" s="356"/>
      <c r="G82" s="118">
        <v>3144384.67</v>
      </c>
      <c r="H82" s="118">
        <f>SUM(H77+H64+H58+H48+H43+H32+H17+H12)</f>
        <v>8947355.5099999998</v>
      </c>
      <c r="I82" s="130">
        <f>SUM(I77+I69+I64+I58+I53+I48+I43+I32+I17+I12)</f>
        <v>10200679.42</v>
      </c>
      <c r="J82" s="130"/>
      <c r="K82" s="358">
        <f>SUM(J69+J58+J53+J48+K32+J17+J12+J77)</f>
        <v>5269037.6400000006</v>
      </c>
      <c r="L82" s="358"/>
      <c r="M82" s="357">
        <f>SUM(K82/G82)*100</f>
        <v>167.56975348057529</v>
      </c>
      <c r="N82" s="357"/>
      <c r="O82" s="119">
        <f>SUM(K82/I82)*100</f>
        <v>51.653791115807856</v>
      </c>
    </row>
    <row r="83" spans="1:15" x14ac:dyDescent="0.25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</row>
    <row r="84" spans="1:15" x14ac:dyDescent="0.25">
      <c r="I84" s="322" t="s">
        <v>356</v>
      </c>
      <c r="J84" s="322"/>
      <c r="K84" s="322"/>
      <c r="L84" s="108"/>
    </row>
    <row r="85" spans="1:15" x14ac:dyDescent="0.25">
      <c r="I85" s="323" t="s">
        <v>358</v>
      </c>
      <c r="J85" s="323"/>
      <c r="K85" s="323"/>
      <c r="L85" s="108"/>
    </row>
    <row r="86" spans="1:15" x14ac:dyDescent="0.25">
      <c r="I86" s="324" t="s">
        <v>357</v>
      </c>
      <c r="J86" s="324"/>
      <c r="K86" s="324"/>
      <c r="L86" s="108"/>
    </row>
  </sheetData>
  <mergeCells count="295">
    <mergeCell ref="M76:N76"/>
    <mergeCell ref="A77:D77"/>
    <mergeCell ref="M77:N77"/>
    <mergeCell ref="J76:L76"/>
    <mergeCell ref="A82:F82"/>
    <mergeCell ref="A81:D81"/>
    <mergeCell ref="E81:F81"/>
    <mergeCell ref="J81:L81"/>
    <mergeCell ref="M81:N81"/>
    <mergeCell ref="A80:D80"/>
    <mergeCell ref="E80:F80"/>
    <mergeCell ref="J80:L80"/>
    <mergeCell ref="M80:N80"/>
    <mergeCell ref="M82:N82"/>
    <mergeCell ref="K82:L82"/>
    <mergeCell ref="A79:D79"/>
    <mergeCell ref="M79:N79"/>
    <mergeCell ref="A78:D78"/>
    <mergeCell ref="M78:N78"/>
    <mergeCell ref="I84:K84"/>
    <mergeCell ref="I85:K85"/>
    <mergeCell ref="I86:K86"/>
    <mergeCell ref="E74:F74"/>
    <mergeCell ref="J74:L74"/>
    <mergeCell ref="J75:L75"/>
    <mergeCell ref="K32:L32"/>
    <mergeCell ref="J69:L69"/>
    <mergeCell ref="E70:F70"/>
    <mergeCell ref="E71:F71"/>
    <mergeCell ref="E72:F72"/>
    <mergeCell ref="K70:L70"/>
    <mergeCell ref="K71:L71"/>
    <mergeCell ref="K72:L72"/>
    <mergeCell ref="J73:L73"/>
    <mergeCell ref="E79:F79"/>
    <mergeCell ref="J79:L79"/>
    <mergeCell ref="E78:F78"/>
    <mergeCell ref="J78:L78"/>
    <mergeCell ref="E77:F77"/>
    <mergeCell ref="J77:L77"/>
    <mergeCell ref="E76:F76"/>
    <mergeCell ref="B73:D73"/>
    <mergeCell ref="A68:D68"/>
    <mergeCell ref="E68:F68"/>
    <mergeCell ref="J68:L68"/>
    <mergeCell ref="M68:N68"/>
    <mergeCell ref="E75:F75"/>
    <mergeCell ref="A67:D67"/>
    <mergeCell ref="E67:F67"/>
    <mergeCell ref="J67:L67"/>
    <mergeCell ref="M67:N67"/>
    <mergeCell ref="M73:N73"/>
    <mergeCell ref="B69:D69"/>
    <mergeCell ref="M69:N69"/>
    <mergeCell ref="M70:N70"/>
    <mergeCell ref="M71:N71"/>
    <mergeCell ref="M72:N72"/>
    <mergeCell ref="M74:N74"/>
    <mergeCell ref="M75:N75"/>
    <mergeCell ref="A66:D66"/>
    <mergeCell ref="E66:F66"/>
    <mergeCell ref="J66:L66"/>
    <mergeCell ref="M66:N66"/>
    <mergeCell ref="A65:D65"/>
    <mergeCell ref="E65:F65"/>
    <mergeCell ref="J65:L65"/>
    <mergeCell ref="M65:N65"/>
    <mergeCell ref="A64:D64"/>
    <mergeCell ref="E64:F64"/>
    <mergeCell ref="J64:L64"/>
    <mergeCell ref="M64:N64"/>
    <mergeCell ref="A60:D60"/>
    <mergeCell ref="E60:F60"/>
    <mergeCell ref="J60:L60"/>
    <mergeCell ref="M60:N60"/>
    <mergeCell ref="A59:D59"/>
    <mergeCell ref="E59:F59"/>
    <mergeCell ref="J59:L59"/>
    <mergeCell ref="M59:N59"/>
    <mergeCell ref="A63:D63"/>
    <mergeCell ref="E63:F63"/>
    <mergeCell ref="J63:L63"/>
    <mergeCell ref="M63:N63"/>
    <mergeCell ref="A62:D62"/>
    <mergeCell ref="E62:F62"/>
    <mergeCell ref="J62:L62"/>
    <mergeCell ref="M62:N62"/>
    <mergeCell ref="A61:D61"/>
    <mergeCell ref="E61:F61"/>
    <mergeCell ref="J61:L61"/>
    <mergeCell ref="M61:N61"/>
    <mergeCell ref="A58:D58"/>
    <mergeCell ref="E58:F58"/>
    <mergeCell ref="J58:L58"/>
    <mergeCell ref="M58:N58"/>
    <mergeCell ref="A57:D57"/>
    <mergeCell ref="E57:F57"/>
    <mergeCell ref="J57:L57"/>
    <mergeCell ref="M57:N57"/>
    <mergeCell ref="A56:D56"/>
    <mergeCell ref="E56:F56"/>
    <mergeCell ref="J56:L56"/>
    <mergeCell ref="M56:N56"/>
    <mergeCell ref="A55:D55"/>
    <mergeCell ref="E55:F55"/>
    <mergeCell ref="J55:L55"/>
    <mergeCell ref="M55:N55"/>
    <mergeCell ref="A54:D54"/>
    <mergeCell ref="E54:F54"/>
    <mergeCell ref="J54:L54"/>
    <mergeCell ref="M54:N54"/>
    <mergeCell ref="A53:D53"/>
    <mergeCell ref="E53:F53"/>
    <mergeCell ref="J53:L53"/>
    <mergeCell ref="M53:N53"/>
    <mergeCell ref="A52:D52"/>
    <mergeCell ref="E52:F52"/>
    <mergeCell ref="J52:L52"/>
    <mergeCell ref="M52:N52"/>
    <mergeCell ref="A51:D51"/>
    <mergeCell ref="E51:F51"/>
    <mergeCell ref="J51:L51"/>
    <mergeCell ref="M51:N51"/>
    <mergeCell ref="A50:D50"/>
    <mergeCell ref="E50:F50"/>
    <mergeCell ref="J50:L50"/>
    <mergeCell ref="M50:N50"/>
    <mergeCell ref="A49:D49"/>
    <mergeCell ref="E49:F49"/>
    <mergeCell ref="J49:L49"/>
    <mergeCell ref="M49:N49"/>
    <mergeCell ref="A48:D48"/>
    <mergeCell ref="E48:F48"/>
    <mergeCell ref="J48:L48"/>
    <mergeCell ref="M48:N48"/>
    <mergeCell ref="A47:D47"/>
    <mergeCell ref="E47:F47"/>
    <mergeCell ref="J47:L47"/>
    <mergeCell ref="M47:N47"/>
    <mergeCell ref="A46:D46"/>
    <mergeCell ref="E46:F46"/>
    <mergeCell ref="J46:L46"/>
    <mergeCell ref="M46:N46"/>
    <mergeCell ref="A45:D45"/>
    <mergeCell ref="E45:F45"/>
    <mergeCell ref="J45:L45"/>
    <mergeCell ref="M45:N45"/>
    <mergeCell ref="A44:D44"/>
    <mergeCell ref="E44:F44"/>
    <mergeCell ref="J44:L44"/>
    <mergeCell ref="M44:N44"/>
    <mergeCell ref="A43:D43"/>
    <mergeCell ref="E43:F43"/>
    <mergeCell ref="J43:L43"/>
    <mergeCell ref="M43:N43"/>
    <mergeCell ref="A42:D42"/>
    <mergeCell ref="E42:F42"/>
    <mergeCell ref="J42:L42"/>
    <mergeCell ref="M42:N42"/>
    <mergeCell ref="A41:D41"/>
    <mergeCell ref="E41:F41"/>
    <mergeCell ref="J41:L41"/>
    <mergeCell ref="M41:N41"/>
    <mergeCell ref="A40:D40"/>
    <mergeCell ref="E40:F40"/>
    <mergeCell ref="J40:L40"/>
    <mergeCell ref="M40:N40"/>
    <mergeCell ref="A39:D39"/>
    <mergeCell ref="E39:F39"/>
    <mergeCell ref="J39:L39"/>
    <mergeCell ref="M39:N39"/>
    <mergeCell ref="A38:D38"/>
    <mergeCell ref="E38:F38"/>
    <mergeCell ref="J38:L38"/>
    <mergeCell ref="M38:N38"/>
    <mergeCell ref="A37:D37"/>
    <mergeCell ref="E37:F37"/>
    <mergeCell ref="J37:L37"/>
    <mergeCell ref="M37:N37"/>
    <mergeCell ref="A36:D36"/>
    <mergeCell ref="E36:F36"/>
    <mergeCell ref="J36:L36"/>
    <mergeCell ref="M36:N36"/>
    <mergeCell ref="A35:D35"/>
    <mergeCell ref="E35:F35"/>
    <mergeCell ref="J35:L35"/>
    <mergeCell ref="M35:N35"/>
    <mergeCell ref="A34:D34"/>
    <mergeCell ref="E34:F34"/>
    <mergeCell ref="J34:L34"/>
    <mergeCell ref="M34:N34"/>
    <mergeCell ref="A33:D33"/>
    <mergeCell ref="E33:F33"/>
    <mergeCell ref="J33:L33"/>
    <mergeCell ref="M33:N33"/>
    <mergeCell ref="A32:D32"/>
    <mergeCell ref="E32:F32"/>
    <mergeCell ref="M32:N32"/>
    <mergeCell ref="A31:D31"/>
    <mergeCell ref="E31:F31"/>
    <mergeCell ref="J31:L31"/>
    <mergeCell ref="M31:N31"/>
    <mergeCell ref="A30:D30"/>
    <mergeCell ref="E30:F30"/>
    <mergeCell ref="J30:L30"/>
    <mergeCell ref="M30:N30"/>
    <mergeCell ref="A29:D29"/>
    <mergeCell ref="E29:F29"/>
    <mergeCell ref="J29:L29"/>
    <mergeCell ref="M29:N29"/>
    <mergeCell ref="A28:D28"/>
    <mergeCell ref="E28:F28"/>
    <mergeCell ref="J28:L28"/>
    <mergeCell ref="M28:N28"/>
    <mergeCell ref="A27:D27"/>
    <mergeCell ref="E27:F27"/>
    <mergeCell ref="J27:L27"/>
    <mergeCell ref="M27:N27"/>
    <mergeCell ref="A26:D26"/>
    <mergeCell ref="E26:F26"/>
    <mergeCell ref="J26:L26"/>
    <mergeCell ref="M26:N26"/>
    <mergeCell ref="A23:D23"/>
    <mergeCell ref="E23:F23"/>
    <mergeCell ref="J23:L23"/>
    <mergeCell ref="M23:N23"/>
    <mergeCell ref="A22:D22"/>
    <mergeCell ref="E22:F22"/>
    <mergeCell ref="J22:L22"/>
    <mergeCell ref="M22:N22"/>
    <mergeCell ref="A25:D25"/>
    <mergeCell ref="E25:F25"/>
    <mergeCell ref="J25:L25"/>
    <mergeCell ref="M25:N25"/>
    <mergeCell ref="A24:D24"/>
    <mergeCell ref="E24:F24"/>
    <mergeCell ref="J24:L24"/>
    <mergeCell ref="M24:N24"/>
    <mergeCell ref="A17:D17"/>
    <mergeCell ref="E17:F17"/>
    <mergeCell ref="J17:L17"/>
    <mergeCell ref="M17:N17"/>
    <mergeCell ref="A16:D16"/>
    <mergeCell ref="E16:F16"/>
    <mergeCell ref="J16:L16"/>
    <mergeCell ref="M16:N16"/>
    <mergeCell ref="A18:D18"/>
    <mergeCell ref="E18:F18"/>
    <mergeCell ref="J18:L18"/>
    <mergeCell ref="M18:N18"/>
    <mergeCell ref="A15:D15"/>
    <mergeCell ref="E15:F15"/>
    <mergeCell ref="J15:L15"/>
    <mergeCell ref="M15:N15"/>
    <mergeCell ref="A14:D14"/>
    <mergeCell ref="E14:F14"/>
    <mergeCell ref="J14:L14"/>
    <mergeCell ref="M14:N14"/>
    <mergeCell ref="A13:D13"/>
    <mergeCell ref="E13:F13"/>
    <mergeCell ref="J13:L13"/>
    <mergeCell ref="M13:N13"/>
    <mergeCell ref="A12:D12"/>
    <mergeCell ref="E12:F12"/>
    <mergeCell ref="J12:L12"/>
    <mergeCell ref="M12:N12"/>
    <mergeCell ref="A1:O1"/>
    <mergeCell ref="D3:O3"/>
    <mergeCell ref="B5:O5"/>
    <mergeCell ref="A8:F8"/>
    <mergeCell ref="J8:L8"/>
    <mergeCell ref="M8:N8"/>
    <mergeCell ref="A9:D9"/>
    <mergeCell ref="E9:F9"/>
    <mergeCell ref="J9:L9"/>
    <mergeCell ref="M9:N9"/>
    <mergeCell ref="E6:M6"/>
    <mergeCell ref="C4:O4"/>
    <mergeCell ref="M11:N11"/>
    <mergeCell ref="J11:L11"/>
    <mergeCell ref="E11:F11"/>
    <mergeCell ref="A11:D11"/>
    <mergeCell ref="M10:N10"/>
    <mergeCell ref="J10:L10"/>
    <mergeCell ref="E10:F10"/>
    <mergeCell ref="A10:D10"/>
    <mergeCell ref="E20:F20"/>
    <mergeCell ref="E21:F21"/>
    <mergeCell ref="E19:F19"/>
    <mergeCell ref="J19:L19"/>
    <mergeCell ref="J20:L20"/>
    <mergeCell ref="J21:L21"/>
    <mergeCell ref="M19:N19"/>
    <mergeCell ref="M20:N20"/>
    <mergeCell ref="M21:N21"/>
  </mergeCells>
  <pageMargins left="0.7" right="0.7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0"/>
  <sheetViews>
    <sheetView topLeftCell="A12" zoomScale="120" zoomScaleNormal="120" workbookViewId="0">
      <selection activeCell="B20" sqref="B20"/>
    </sheetView>
  </sheetViews>
  <sheetFormatPr defaultRowHeight="15" x14ac:dyDescent="0.25"/>
  <cols>
    <col min="1" max="1" width="0.140625" customWidth="1"/>
    <col min="2" max="2" width="13.7109375" customWidth="1"/>
    <col min="3" max="3" width="1.7109375" customWidth="1"/>
    <col min="4" max="4" width="7.140625" customWidth="1"/>
    <col min="5" max="5" width="18.28515625" customWidth="1"/>
    <col min="6" max="7" width="16.140625" customWidth="1"/>
    <col min="8" max="8" width="13.5703125" bestFit="1" customWidth="1"/>
    <col min="9" max="9" width="18.85546875" customWidth="1"/>
    <col min="10" max="10" width="2.5703125" customWidth="1"/>
    <col min="11" max="11" width="3.28515625" customWidth="1"/>
    <col min="12" max="12" width="10.85546875" customWidth="1"/>
    <col min="13" max="13" width="3.42578125" customWidth="1"/>
    <col min="14" max="14" width="6.28515625" customWidth="1"/>
    <col min="15" max="15" width="0.140625" customWidth="1"/>
    <col min="16" max="16" width="8.85546875" customWidth="1"/>
    <col min="18" max="18" width="12.42578125" bestFit="1" customWidth="1"/>
    <col min="247" max="247" width="0.140625" customWidth="1"/>
    <col min="248" max="248" width="13.7109375" customWidth="1"/>
    <col min="249" max="249" width="1.7109375" customWidth="1"/>
    <col min="250" max="250" width="7.140625" customWidth="1"/>
    <col min="251" max="251" width="18.28515625" customWidth="1"/>
    <col min="252" max="252" width="16.140625" customWidth="1"/>
    <col min="253" max="253" width="4.42578125" customWidth="1"/>
    <col min="254" max="254" width="18.85546875" customWidth="1"/>
    <col min="255" max="255" width="2.5703125" customWidth="1"/>
    <col min="256" max="256" width="7.5703125" customWidth="1"/>
    <col min="257" max="257" width="13.140625" customWidth="1"/>
    <col min="258" max="258" width="3.42578125" customWidth="1"/>
    <col min="259" max="259" width="6.28515625" customWidth="1"/>
    <col min="260" max="260" width="1.140625" customWidth="1"/>
    <col min="261" max="261" width="0.140625" customWidth="1"/>
    <col min="262" max="262" width="0.28515625" customWidth="1"/>
    <col min="263" max="263" width="7.140625" customWidth="1"/>
    <col min="264" max="264" width="6.42578125" customWidth="1"/>
    <col min="265" max="266" width="1.85546875" customWidth="1"/>
    <col min="267" max="267" width="4.42578125" customWidth="1"/>
    <col min="268" max="268" width="6.28515625" customWidth="1"/>
    <col min="269" max="269" width="2.140625" customWidth="1"/>
    <col min="270" max="270" width="1.28515625" customWidth="1"/>
    <col min="503" max="503" width="0.140625" customWidth="1"/>
    <col min="504" max="504" width="13.7109375" customWidth="1"/>
    <col min="505" max="505" width="1.7109375" customWidth="1"/>
    <col min="506" max="506" width="7.140625" customWidth="1"/>
    <col min="507" max="507" width="18.28515625" customWidth="1"/>
    <col min="508" max="508" width="16.140625" customWidth="1"/>
    <col min="509" max="509" width="4.42578125" customWidth="1"/>
    <col min="510" max="510" width="18.85546875" customWidth="1"/>
    <col min="511" max="511" width="2.5703125" customWidth="1"/>
    <col min="512" max="512" width="7.5703125" customWidth="1"/>
    <col min="513" max="513" width="13.140625" customWidth="1"/>
    <col min="514" max="514" width="3.42578125" customWidth="1"/>
    <col min="515" max="515" width="6.28515625" customWidth="1"/>
    <col min="516" max="516" width="1.140625" customWidth="1"/>
    <col min="517" max="517" width="0.140625" customWidth="1"/>
    <col min="518" max="518" width="0.28515625" customWidth="1"/>
    <col min="519" max="519" width="7.140625" customWidth="1"/>
    <col min="520" max="520" width="6.42578125" customWidth="1"/>
    <col min="521" max="522" width="1.85546875" customWidth="1"/>
    <col min="523" max="523" width="4.42578125" customWidth="1"/>
    <col min="524" max="524" width="6.28515625" customWidth="1"/>
    <col min="525" max="525" width="2.140625" customWidth="1"/>
    <col min="526" max="526" width="1.28515625" customWidth="1"/>
    <col min="759" max="759" width="0.140625" customWidth="1"/>
    <col min="760" max="760" width="13.7109375" customWidth="1"/>
    <col min="761" max="761" width="1.7109375" customWidth="1"/>
    <col min="762" max="762" width="7.140625" customWidth="1"/>
    <col min="763" max="763" width="18.28515625" customWidth="1"/>
    <col min="764" max="764" width="16.140625" customWidth="1"/>
    <col min="765" max="765" width="4.42578125" customWidth="1"/>
    <col min="766" max="766" width="18.85546875" customWidth="1"/>
    <col min="767" max="767" width="2.5703125" customWidth="1"/>
    <col min="768" max="768" width="7.5703125" customWidth="1"/>
    <col min="769" max="769" width="13.140625" customWidth="1"/>
    <col min="770" max="770" width="3.42578125" customWidth="1"/>
    <col min="771" max="771" width="6.28515625" customWidth="1"/>
    <col min="772" max="772" width="1.140625" customWidth="1"/>
    <col min="773" max="773" width="0.140625" customWidth="1"/>
    <col min="774" max="774" width="0.28515625" customWidth="1"/>
    <col min="775" max="775" width="7.140625" customWidth="1"/>
    <col min="776" max="776" width="6.42578125" customWidth="1"/>
    <col min="777" max="778" width="1.85546875" customWidth="1"/>
    <col min="779" max="779" width="4.42578125" customWidth="1"/>
    <col min="780" max="780" width="6.28515625" customWidth="1"/>
    <col min="781" max="781" width="2.140625" customWidth="1"/>
    <col min="782" max="782" width="1.28515625" customWidth="1"/>
    <col min="1015" max="1015" width="0.140625" customWidth="1"/>
    <col min="1016" max="1016" width="13.7109375" customWidth="1"/>
    <col min="1017" max="1017" width="1.7109375" customWidth="1"/>
    <col min="1018" max="1018" width="7.140625" customWidth="1"/>
    <col min="1019" max="1019" width="18.28515625" customWidth="1"/>
    <col min="1020" max="1020" width="16.140625" customWidth="1"/>
    <col min="1021" max="1021" width="4.42578125" customWidth="1"/>
    <col min="1022" max="1022" width="18.85546875" customWidth="1"/>
    <col min="1023" max="1023" width="2.5703125" customWidth="1"/>
    <col min="1024" max="1024" width="7.5703125" customWidth="1"/>
    <col min="1025" max="1025" width="13.140625" customWidth="1"/>
    <col min="1026" max="1026" width="3.42578125" customWidth="1"/>
    <col min="1027" max="1027" width="6.28515625" customWidth="1"/>
    <col min="1028" max="1028" width="1.140625" customWidth="1"/>
    <col min="1029" max="1029" width="0.140625" customWidth="1"/>
    <col min="1030" max="1030" width="0.28515625" customWidth="1"/>
    <col min="1031" max="1031" width="7.140625" customWidth="1"/>
    <col min="1032" max="1032" width="6.42578125" customWidth="1"/>
    <col min="1033" max="1034" width="1.85546875" customWidth="1"/>
    <col min="1035" max="1035" width="4.42578125" customWidth="1"/>
    <col min="1036" max="1036" width="6.28515625" customWidth="1"/>
    <col min="1037" max="1037" width="2.140625" customWidth="1"/>
    <col min="1038" max="1038" width="1.28515625" customWidth="1"/>
    <col min="1271" max="1271" width="0.140625" customWidth="1"/>
    <col min="1272" max="1272" width="13.7109375" customWidth="1"/>
    <col min="1273" max="1273" width="1.7109375" customWidth="1"/>
    <col min="1274" max="1274" width="7.140625" customWidth="1"/>
    <col min="1275" max="1275" width="18.28515625" customWidth="1"/>
    <col min="1276" max="1276" width="16.140625" customWidth="1"/>
    <col min="1277" max="1277" width="4.42578125" customWidth="1"/>
    <col min="1278" max="1278" width="18.85546875" customWidth="1"/>
    <col min="1279" max="1279" width="2.5703125" customWidth="1"/>
    <col min="1280" max="1280" width="7.5703125" customWidth="1"/>
    <col min="1281" max="1281" width="13.140625" customWidth="1"/>
    <col min="1282" max="1282" width="3.42578125" customWidth="1"/>
    <col min="1283" max="1283" width="6.28515625" customWidth="1"/>
    <col min="1284" max="1284" width="1.140625" customWidth="1"/>
    <col min="1285" max="1285" width="0.140625" customWidth="1"/>
    <col min="1286" max="1286" width="0.28515625" customWidth="1"/>
    <col min="1287" max="1287" width="7.140625" customWidth="1"/>
    <col min="1288" max="1288" width="6.42578125" customWidth="1"/>
    <col min="1289" max="1290" width="1.85546875" customWidth="1"/>
    <col min="1291" max="1291" width="4.42578125" customWidth="1"/>
    <col min="1292" max="1292" width="6.28515625" customWidth="1"/>
    <col min="1293" max="1293" width="2.140625" customWidth="1"/>
    <col min="1294" max="1294" width="1.28515625" customWidth="1"/>
    <col min="1527" max="1527" width="0.140625" customWidth="1"/>
    <col min="1528" max="1528" width="13.7109375" customWidth="1"/>
    <col min="1529" max="1529" width="1.7109375" customWidth="1"/>
    <col min="1530" max="1530" width="7.140625" customWidth="1"/>
    <col min="1531" max="1531" width="18.28515625" customWidth="1"/>
    <col min="1532" max="1532" width="16.140625" customWidth="1"/>
    <col min="1533" max="1533" width="4.42578125" customWidth="1"/>
    <col min="1534" max="1534" width="18.85546875" customWidth="1"/>
    <col min="1535" max="1535" width="2.5703125" customWidth="1"/>
    <col min="1536" max="1536" width="7.5703125" customWidth="1"/>
    <col min="1537" max="1537" width="13.140625" customWidth="1"/>
    <col min="1538" max="1538" width="3.42578125" customWidth="1"/>
    <col min="1539" max="1539" width="6.28515625" customWidth="1"/>
    <col min="1540" max="1540" width="1.140625" customWidth="1"/>
    <col min="1541" max="1541" width="0.140625" customWidth="1"/>
    <col min="1542" max="1542" width="0.28515625" customWidth="1"/>
    <col min="1543" max="1543" width="7.140625" customWidth="1"/>
    <col min="1544" max="1544" width="6.42578125" customWidth="1"/>
    <col min="1545" max="1546" width="1.85546875" customWidth="1"/>
    <col min="1547" max="1547" width="4.42578125" customWidth="1"/>
    <col min="1548" max="1548" width="6.28515625" customWidth="1"/>
    <col min="1549" max="1549" width="2.140625" customWidth="1"/>
    <col min="1550" max="1550" width="1.28515625" customWidth="1"/>
    <col min="1783" max="1783" width="0.140625" customWidth="1"/>
    <col min="1784" max="1784" width="13.7109375" customWidth="1"/>
    <col min="1785" max="1785" width="1.7109375" customWidth="1"/>
    <col min="1786" max="1786" width="7.140625" customWidth="1"/>
    <col min="1787" max="1787" width="18.28515625" customWidth="1"/>
    <col min="1788" max="1788" width="16.140625" customWidth="1"/>
    <col min="1789" max="1789" width="4.42578125" customWidth="1"/>
    <col min="1790" max="1790" width="18.85546875" customWidth="1"/>
    <col min="1791" max="1791" width="2.5703125" customWidth="1"/>
    <col min="1792" max="1792" width="7.5703125" customWidth="1"/>
    <col min="1793" max="1793" width="13.140625" customWidth="1"/>
    <col min="1794" max="1794" width="3.42578125" customWidth="1"/>
    <col min="1795" max="1795" width="6.28515625" customWidth="1"/>
    <col min="1796" max="1796" width="1.140625" customWidth="1"/>
    <col min="1797" max="1797" width="0.140625" customWidth="1"/>
    <col min="1798" max="1798" width="0.28515625" customWidth="1"/>
    <col min="1799" max="1799" width="7.140625" customWidth="1"/>
    <col min="1800" max="1800" width="6.42578125" customWidth="1"/>
    <col min="1801" max="1802" width="1.85546875" customWidth="1"/>
    <col min="1803" max="1803" width="4.42578125" customWidth="1"/>
    <col min="1804" max="1804" width="6.28515625" customWidth="1"/>
    <col min="1805" max="1805" width="2.140625" customWidth="1"/>
    <col min="1806" max="1806" width="1.28515625" customWidth="1"/>
    <col min="2039" max="2039" width="0.140625" customWidth="1"/>
    <col min="2040" max="2040" width="13.7109375" customWidth="1"/>
    <col min="2041" max="2041" width="1.7109375" customWidth="1"/>
    <col min="2042" max="2042" width="7.140625" customWidth="1"/>
    <col min="2043" max="2043" width="18.28515625" customWidth="1"/>
    <col min="2044" max="2044" width="16.140625" customWidth="1"/>
    <col min="2045" max="2045" width="4.42578125" customWidth="1"/>
    <col min="2046" max="2046" width="18.85546875" customWidth="1"/>
    <col min="2047" max="2047" width="2.5703125" customWidth="1"/>
    <col min="2048" max="2048" width="7.5703125" customWidth="1"/>
    <col min="2049" max="2049" width="13.140625" customWidth="1"/>
    <col min="2050" max="2050" width="3.42578125" customWidth="1"/>
    <col min="2051" max="2051" width="6.28515625" customWidth="1"/>
    <col min="2052" max="2052" width="1.140625" customWidth="1"/>
    <col min="2053" max="2053" width="0.140625" customWidth="1"/>
    <col min="2054" max="2054" width="0.28515625" customWidth="1"/>
    <col min="2055" max="2055" width="7.140625" customWidth="1"/>
    <col min="2056" max="2056" width="6.42578125" customWidth="1"/>
    <col min="2057" max="2058" width="1.85546875" customWidth="1"/>
    <col min="2059" max="2059" width="4.42578125" customWidth="1"/>
    <col min="2060" max="2060" width="6.28515625" customWidth="1"/>
    <col min="2061" max="2061" width="2.140625" customWidth="1"/>
    <col min="2062" max="2062" width="1.28515625" customWidth="1"/>
    <col min="2295" max="2295" width="0.140625" customWidth="1"/>
    <col min="2296" max="2296" width="13.7109375" customWidth="1"/>
    <col min="2297" max="2297" width="1.7109375" customWidth="1"/>
    <col min="2298" max="2298" width="7.140625" customWidth="1"/>
    <col min="2299" max="2299" width="18.28515625" customWidth="1"/>
    <col min="2300" max="2300" width="16.140625" customWidth="1"/>
    <col min="2301" max="2301" width="4.42578125" customWidth="1"/>
    <col min="2302" max="2302" width="18.85546875" customWidth="1"/>
    <col min="2303" max="2303" width="2.5703125" customWidth="1"/>
    <col min="2304" max="2304" width="7.5703125" customWidth="1"/>
    <col min="2305" max="2305" width="13.140625" customWidth="1"/>
    <col min="2306" max="2306" width="3.42578125" customWidth="1"/>
    <col min="2307" max="2307" width="6.28515625" customWidth="1"/>
    <col min="2308" max="2308" width="1.140625" customWidth="1"/>
    <col min="2309" max="2309" width="0.140625" customWidth="1"/>
    <col min="2310" max="2310" width="0.28515625" customWidth="1"/>
    <col min="2311" max="2311" width="7.140625" customWidth="1"/>
    <col min="2312" max="2312" width="6.42578125" customWidth="1"/>
    <col min="2313" max="2314" width="1.85546875" customWidth="1"/>
    <col min="2315" max="2315" width="4.42578125" customWidth="1"/>
    <col min="2316" max="2316" width="6.28515625" customWidth="1"/>
    <col min="2317" max="2317" width="2.140625" customWidth="1"/>
    <col min="2318" max="2318" width="1.28515625" customWidth="1"/>
    <col min="2551" max="2551" width="0.140625" customWidth="1"/>
    <col min="2552" max="2552" width="13.7109375" customWidth="1"/>
    <col min="2553" max="2553" width="1.7109375" customWidth="1"/>
    <col min="2554" max="2554" width="7.140625" customWidth="1"/>
    <col min="2555" max="2555" width="18.28515625" customWidth="1"/>
    <col min="2556" max="2556" width="16.140625" customWidth="1"/>
    <col min="2557" max="2557" width="4.42578125" customWidth="1"/>
    <col min="2558" max="2558" width="18.85546875" customWidth="1"/>
    <col min="2559" max="2559" width="2.5703125" customWidth="1"/>
    <col min="2560" max="2560" width="7.5703125" customWidth="1"/>
    <col min="2561" max="2561" width="13.140625" customWidth="1"/>
    <col min="2562" max="2562" width="3.42578125" customWidth="1"/>
    <col min="2563" max="2563" width="6.28515625" customWidth="1"/>
    <col min="2564" max="2564" width="1.140625" customWidth="1"/>
    <col min="2565" max="2565" width="0.140625" customWidth="1"/>
    <col min="2566" max="2566" width="0.28515625" customWidth="1"/>
    <col min="2567" max="2567" width="7.140625" customWidth="1"/>
    <col min="2568" max="2568" width="6.42578125" customWidth="1"/>
    <col min="2569" max="2570" width="1.85546875" customWidth="1"/>
    <col min="2571" max="2571" width="4.42578125" customWidth="1"/>
    <col min="2572" max="2572" width="6.28515625" customWidth="1"/>
    <col min="2573" max="2573" width="2.140625" customWidth="1"/>
    <col min="2574" max="2574" width="1.28515625" customWidth="1"/>
    <col min="2807" max="2807" width="0.140625" customWidth="1"/>
    <col min="2808" max="2808" width="13.7109375" customWidth="1"/>
    <col min="2809" max="2809" width="1.7109375" customWidth="1"/>
    <col min="2810" max="2810" width="7.140625" customWidth="1"/>
    <col min="2811" max="2811" width="18.28515625" customWidth="1"/>
    <col min="2812" max="2812" width="16.140625" customWidth="1"/>
    <col min="2813" max="2813" width="4.42578125" customWidth="1"/>
    <col min="2814" max="2814" width="18.85546875" customWidth="1"/>
    <col min="2815" max="2815" width="2.5703125" customWidth="1"/>
    <col min="2816" max="2816" width="7.5703125" customWidth="1"/>
    <col min="2817" max="2817" width="13.140625" customWidth="1"/>
    <col min="2818" max="2818" width="3.42578125" customWidth="1"/>
    <col min="2819" max="2819" width="6.28515625" customWidth="1"/>
    <col min="2820" max="2820" width="1.140625" customWidth="1"/>
    <col min="2821" max="2821" width="0.140625" customWidth="1"/>
    <col min="2822" max="2822" width="0.28515625" customWidth="1"/>
    <col min="2823" max="2823" width="7.140625" customWidth="1"/>
    <col min="2824" max="2824" width="6.42578125" customWidth="1"/>
    <col min="2825" max="2826" width="1.85546875" customWidth="1"/>
    <col min="2827" max="2827" width="4.42578125" customWidth="1"/>
    <col min="2828" max="2828" width="6.28515625" customWidth="1"/>
    <col min="2829" max="2829" width="2.140625" customWidth="1"/>
    <col min="2830" max="2830" width="1.28515625" customWidth="1"/>
    <col min="3063" max="3063" width="0.140625" customWidth="1"/>
    <col min="3064" max="3064" width="13.7109375" customWidth="1"/>
    <col min="3065" max="3065" width="1.7109375" customWidth="1"/>
    <col min="3066" max="3066" width="7.140625" customWidth="1"/>
    <col min="3067" max="3067" width="18.28515625" customWidth="1"/>
    <col min="3068" max="3068" width="16.140625" customWidth="1"/>
    <col min="3069" max="3069" width="4.42578125" customWidth="1"/>
    <col min="3070" max="3070" width="18.85546875" customWidth="1"/>
    <col min="3071" max="3071" width="2.5703125" customWidth="1"/>
    <col min="3072" max="3072" width="7.5703125" customWidth="1"/>
    <col min="3073" max="3073" width="13.140625" customWidth="1"/>
    <col min="3074" max="3074" width="3.42578125" customWidth="1"/>
    <col min="3075" max="3075" width="6.28515625" customWidth="1"/>
    <col min="3076" max="3076" width="1.140625" customWidth="1"/>
    <col min="3077" max="3077" width="0.140625" customWidth="1"/>
    <col min="3078" max="3078" width="0.28515625" customWidth="1"/>
    <col min="3079" max="3079" width="7.140625" customWidth="1"/>
    <col min="3080" max="3080" width="6.42578125" customWidth="1"/>
    <col min="3081" max="3082" width="1.85546875" customWidth="1"/>
    <col min="3083" max="3083" width="4.42578125" customWidth="1"/>
    <col min="3084" max="3084" width="6.28515625" customWidth="1"/>
    <col min="3085" max="3085" width="2.140625" customWidth="1"/>
    <col min="3086" max="3086" width="1.28515625" customWidth="1"/>
    <col min="3319" max="3319" width="0.140625" customWidth="1"/>
    <col min="3320" max="3320" width="13.7109375" customWidth="1"/>
    <col min="3321" max="3321" width="1.7109375" customWidth="1"/>
    <col min="3322" max="3322" width="7.140625" customWidth="1"/>
    <col min="3323" max="3323" width="18.28515625" customWidth="1"/>
    <col min="3324" max="3324" width="16.140625" customWidth="1"/>
    <col min="3325" max="3325" width="4.42578125" customWidth="1"/>
    <col min="3326" max="3326" width="18.85546875" customWidth="1"/>
    <col min="3327" max="3327" width="2.5703125" customWidth="1"/>
    <col min="3328" max="3328" width="7.5703125" customWidth="1"/>
    <col min="3329" max="3329" width="13.140625" customWidth="1"/>
    <col min="3330" max="3330" width="3.42578125" customWidth="1"/>
    <col min="3331" max="3331" width="6.28515625" customWidth="1"/>
    <col min="3332" max="3332" width="1.140625" customWidth="1"/>
    <col min="3333" max="3333" width="0.140625" customWidth="1"/>
    <col min="3334" max="3334" width="0.28515625" customWidth="1"/>
    <col min="3335" max="3335" width="7.140625" customWidth="1"/>
    <col min="3336" max="3336" width="6.42578125" customWidth="1"/>
    <col min="3337" max="3338" width="1.85546875" customWidth="1"/>
    <col min="3339" max="3339" width="4.42578125" customWidth="1"/>
    <col min="3340" max="3340" width="6.28515625" customWidth="1"/>
    <col min="3341" max="3341" width="2.140625" customWidth="1"/>
    <col min="3342" max="3342" width="1.28515625" customWidth="1"/>
    <col min="3575" max="3575" width="0.140625" customWidth="1"/>
    <col min="3576" max="3576" width="13.7109375" customWidth="1"/>
    <col min="3577" max="3577" width="1.7109375" customWidth="1"/>
    <col min="3578" max="3578" width="7.140625" customWidth="1"/>
    <col min="3579" max="3579" width="18.28515625" customWidth="1"/>
    <col min="3580" max="3580" width="16.140625" customWidth="1"/>
    <col min="3581" max="3581" width="4.42578125" customWidth="1"/>
    <col min="3582" max="3582" width="18.85546875" customWidth="1"/>
    <col min="3583" max="3583" width="2.5703125" customWidth="1"/>
    <col min="3584" max="3584" width="7.5703125" customWidth="1"/>
    <col min="3585" max="3585" width="13.140625" customWidth="1"/>
    <col min="3586" max="3586" width="3.42578125" customWidth="1"/>
    <col min="3587" max="3587" width="6.28515625" customWidth="1"/>
    <col min="3588" max="3588" width="1.140625" customWidth="1"/>
    <col min="3589" max="3589" width="0.140625" customWidth="1"/>
    <col min="3590" max="3590" width="0.28515625" customWidth="1"/>
    <col min="3591" max="3591" width="7.140625" customWidth="1"/>
    <col min="3592" max="3592" width="6.42578125" customWidth="1"/>
    <col min="3593" max="3594" width="1.85546875" customWidth="1"/>
    <col min="3595" max="3595" width="4.42578125" customWidth="1"/>
    <col min="3596" max="3596" width="6.28515625" customWidth="1"/>
    <col min="3597" max="3597" width="2.140625" customWidth="1"/>
    <col min="3598" max="3598" width="1.28515625" customWidth="1"/>
    <col min="3831" max="3831" width="0.140625" customWidth="1"/>
    <col min="3832" max="3832" width="13.7109375" customWidth="1"/>
    <col min="3833" max="3833" width="1.7109375" customWidth="1"/>
    <col min="3834" max="3834" width="7.140625" customWidth="1"/>
    <col min="3835" max="3835" width="18.28515625" customWidth="1"/>
    <col min="3836" max="3836" width="16.140625" customWidth="1"/>
    <col min="3837" max="3837" width="4.42578125" customWidth="1"/>
    <col min="3838" max="3838" width="18.85546875" customWidth="1"/>
    <col min="3839" max="3839" width="2.5703125" customWidth="1"/>
    <col min="3840" max="3840" width="7.5703125" customWidth="1"/>
    <col min="3841" max="3841" width="13.140625" customWidth="1"/>
    <col min="3842" max="3842" width="3.42578125" customWidth="1"/>
    <col min="3843" max="3843" width="6.28515625" customWidth="1"/>
    <col min="3844" max="3844" width="1.140625" customWidth="1"/>
    <col min="3845" max="3845" width="0.140625" customWidth="1"/>
    <col min="3846" max="3846" width="0.28515625" customWidth="1"/>
    <col min="3847" max="3847" width="7.140625" customWidth="1"/>
    <col min="3848" max="3848" width="6.42578125" customWidth="1"/>
    <col min="3849" max="3850" width="1.85546875" customWidth="1"/>
    <col min="3851" max="3851" width="4.42578125" customWidth="1"/>
    <col min="3852" max="3852" width="6.28515625" customWidth="1"/>
    <col min="3853" max="3853" width="2.140625" customWidth="1"/>
    <col min="3854" max="3854" width="1.28515625" customWidth="1"/>
    <col min="4087" max="4087" width="0.140625" customWidth="1"/>
    <col min="4088" max="4088" width="13.7109375" customWidth="1"/>
    <col min="4089" max="4089" width="1.7109375" customWidth="1"/>
    <col min="4090" max="4090" width="7.140625" customWidth="1"/>
    <col min="4091" max="4091" width="18.28515625" customWidth="1"/>
    <col min="4092" max="4092" width="16.140625" customWidth="1"/>
    <col min="4093" max="4093" width="4.42578125" customWidth="1"/>
    <col min="4094" max="4094" width="18.85546875" customWidth="1"/>
    <col min="4095" max="4095" width="2.5703125" customWidth="1"/>
    <col min="4096" max="4096" width="7.5703125" customWidth="1"/>
    <col min="4097" max="4097" width="13.140625" customWidth="1"/>
    <col min="4098" max="4098" width="3.42578125" customWidth="1"/>
    <col min="4099" max="4099" width="6.28515625" customWidth="1"/>
    <col min="4100" max="4100" width="1.140625" customWidth="1"/>
    <col min="4101" max="4101" width="0.140625" customWidth="1"/>
    <col min="4102" max="4102" width="0.28515625" customWidth="1"/>
    <col min="4103" max="4103" width="7.140625" customWidth="1"/>
    <col min="4104" max="4104" width="6.42578125" customWidth="1"/>
    <col min="4105" max="4106" width="1.85546875" customWidth="1"/>
    <col min="4107" max="4107" width="4.42578125" customWidth="1"/>
    <col min="4108" max="4108" width="6.28515625" customWidth="1"/>
    <col min="4109" max="4109" width="2.140625" customWidth="1"/>
    <col min="4110" max="4110" width="1.28515625" customWidth="1"/>
    <col min="4343" max="4343" width="0.140625" customWidth="1"/>
    <col min="4344" max="4344" width="13.7109375" customWidth="1"/>
    <col min="4345" max="4345" width="1.7109375" customWidth="1"/>
    <col min="4346" max="4346" width="7.140625" customWidth="1"/>
    <col min="4347" max="4347" width="18.28515625" customWidth="1"/>
    <col min="4348" max="4348" width="16.140625" customWidth="1"/>
    <col min="4349" max="4349" width="4.42578125" customWidth="1"/>
    <col min="4350" max="4350" width="18.85546875" customWidth="1"/>
    <col min="4351" max="4351" width="2.5703125" customWidth="1"/>
    <col min="4352" max="4352" width="7.5703125" customWidth="1"/>
    <col min="4353" max="4353" width="13.140625" customWidth="1"/>
    <col min="4354" max="4354" width="3.42578125" customWidth="1"/>
    <col min="4355" max="4355" width="6.28515625" customWidth="1"/>
    <col min="4356" max="4356" width="1.140625" customWidth="1"/>
    <col min="4357" max="4357" width="0.140625" customWidth="1"/>
    <col min="4358" max="4358" width="0.28515625" customWidth="1"/>
    <col min="4359" max="4359" width="7.140625" customWidth="1"/>
    <col min="4360" max="4360" width="6.42578125" customWidth="1"/>
    <col min="4361" max="4362" width="1.85546875" customWidth="1"/>
    <col min="4363" max="4363" width="4.42578125" customWidth="1"/>
    <col min="4364" max="4364" width="6.28515625" customWidth="1"/>
    <col min="4365" max="4365" width="2.140625" customWidth="1"/>
    <col min="4366" max="4366" width="1.28515625" customWidth="1"/>
    <col min="4599" max="4599" width="0.140625" customWidth="1"/>
    <col min="4600" max="4600" width="13.7109375" customWidth="1"/>
    <col min="4601" max="4601" width="1.7109375" customWidth="1"/>
    <col min="4602" max="4602" width="7.140625" customWidth="1"/>
    <col min="4603" max="4603" width="18.28515625" customWidth="1"/>
    <col min="4604" max="4604" width="16.140625" customWidth="1"/>
    <col min="4605" max="4605" width="4.42578125" customWidth="1"/>
    <col min="4606" max="4606" width="18.85546875" customWidth="1"/>
    <col min="4607" max="4607" width="2.5703125" customWidth="1"/>
    <col min="4608" max="4608" width="7.5703125" customWidth="1"/>
    <col min="4609" max="4609" width="13.140625" customWidth="1"/>
    <col min="4610" max="4610" width="3.42578125" customWidth="1"/>
    <col min="4611" max="4611" width="6.28515625" customWidth="1"/>
    <col min="4612" max="4612" width="1.140625" customWidth="1"/>
    <col min="4613" max="4613" width="0.140625" customWidth="1"/>
    <col min="4614" max="4614" width="0.28515625" customWidth="1"/>
    <col min="4615" max="4615" width="7.140625" customWidth="1"/>
    <col min="4616" max="4616" width="6.42578125" customWidth="1"/>
    <col min="4617" max="4618" width="1.85546875" customWidth="1"/>
    <col min="4619" max="4619" width="4.42578125" customWidth="1"/>
    <col min="4620" max="4620" width="6.28515625" customWidth="1"/>
    <col min="4621" max="4621" width="2.140625" customWidth="1"/>
    <col min="4622" max="4622" width="1.28515625" customWidth="1"/>
    <col min="4855" max="4855" width="0.140625" customWidth="1"/>
    <col min="4856" max="4856" width="13.7109375" customWidth="1"/>
    <col min="4857" max="4857" width="1.7109375" customWidth="1"/>
    <col min="4858" max="4858" width="7.140625" customWidth="1"/>
    <col min="4859" max="4859" width="18.28515625" customWidth="1"/>
    <col min="4860" max="4860" width="16.140625" customWidth="1"/>
    <col min="4861" max="4861" width="4.42578125" customWidth="1"/>
    <col min="4862" max="4862" width="18.85546875" customWidth="1"/>
    <col min="4863" max="4863" width="2.5703125" customWidth="1"/>
    <col min="4864" max="4864" width="7.5703125" customWidth="1"/>
    <col min="4865" max="4865" width="13.140625" customWidth="1"/>
    <col min="4866" max="4866" width="3.42578125" customWidth="1"/>
    <col min="4867" max="4867" width="6.28515625" customWidth="1"/>
    <col min="4868" max="4868" width="1.140625" customWidth="1"/>
    <col min="4869" max="4869" width="0.140625" customWidth="1"/>
    <col min="4870" max="4870" width="0.28515625" customWidth="1"/>
    <col min="4871" max="4871" width="7.140625" customWidth="1"/>
    <col min="4872" max="4872" width="6.42578125" customWidth="1"/>
    <col min="4873" max="4874" width="1.85546875" customWidth="1"/>
    <col min="4875" max="4875" width="4.42578125" customWidth="1"/>
    <col min="4876" max="4876" width="6.28515625" customWidth="1"/>
    <col min="4877" max="4877" width="2.140625" customWidth="1"/>
    <col min="4878" max="4878" width="1.28515625" customWidth="1"/>
    <col min="5111" max="5111" width="0.140625" customWidth="1"/>
    <col min="5112" max="5112" width="13.7109375" customWidth="1"/>
    <col min="5113" max="5113" width="1.7109375" customWidth="1"/>
    <col min="5114" max="5114" width="7.140625" customWidth="1"/>
    <col min="5115" max="5115" width="18.28515625" customWidth="1"/>
    <col min="5116" max="5116" width="16.140625" customWidth="1"/>
    <col min="5117" max="5117" width="4.42578125" customWidth="1"/>
    <col min="5118" max="5118" width="18.85546875" customWidth="1"/>
    <col min="5119" max="5119" width="2.5703125" customWidth="1"/>
    <col min="5120" max="5120" width="7.5703125" customWidth="1"/>
    <col min="5121" max="5121" width="13.140625" customWidth="1"/>
    <col min="5122" max="5122" width="3.42578125" customWidth="1"/>
    <col min="5123" max="5123" width="6.28515625" customWidth="1"/>
    <col min="5124" max="5124" width="1.140625" customWidth="1"/>
    <col min="5125" max="5125" width="0.140625" customWidth="1"/>
    <col min="5126" max="5126" width="0.28515625" customWidth="1"/>
    <col min="5127" max="5127" width="7.140625" customWidth="1"/>
    <col min="5128" max="5128" width="6.42578125" customWidth="1"/>
    <col min="5129" max="5130" width="1.85546875" customWidth="1"/>
    <col min="5131" max="5131" width="4.42578125" customWidth="1"/>
    <col min="5132" max="5132" width="6.28515625" customWidth="1"/>
    <col min="5133" max="5133" width="2.140625" customWidth="1"/>
    <col min="5134" max="5134" width="1.28515625" customWidth="1"/>
    <col min="5367" max="5367" width="0.140625" customWidth="1"/>
    <col min="5368" max="5368" width="13.7109375" customWidth="1"/>
    <col min="5369" max="5369" width="1.7109375" customWidth="1"/>
    <col min="5370" max="5370" width="7.140625" customWidth="1"/>
    <col min="5371" max="5371" width="18.28515625" customWidth="1"/>
    <col min="5372" max="5372" width="16.140625" customWidth="1"/>
    <col min="5373" max="5373" width="4.42578125" customWidth="1"/>
    <col min="5374" max="5374" width="18.85546875" customWidth="1"/>
    <col min="5375" max="5375" width="2.5703125" customWidth="1"/>
    <col min="5376" max="5376" width="7.5703125" customWidth="1"/>
    <col min="5377" max="5377" width="13.140625" customWidth="1"/>
    <col min="5378" max="5378" width="3.42578125" customWidth="1"/>
    <col min="5379" max="5379" width="6.28515625" customWidth="1"/>
    <col min="5380" max="5380" width="1.140625" customWidth="1"/>
    <col min="5381" max="5381" width="0.140625" customWidth="1"/>
    <col min="5382" max="5382" width="0.28515625" customWidth="1"/>
    <col min="5383" max="5383" width="7.140625" customWidth="1"/>
    <col min="5384" max="5384" width="6.42578125" customWidth="1"/>
    <col min="5385" max="5386" width="1.85546875" customWidth="1"/>
    <col min="5387" max="5387" width="4.42578125" customWidth="1"/>
    <col min="5388" max="5388" width="6.28515625" customWidth="1"/>
    <col min="5389" max="5389" width="2.140625" customWidth="1"/>
    <col min="5390" max="5390" width="1.28515625" customWidth="1"/>
    <col min="5623" max="5623" width="0.140625" customWidth="1"/>
    <col min="5624" max="5624" width="13.7109375" customWidth="1"/>
    <col min="5625" max="5625" width="1.7109375" customWidth="1"/>
    <col min="5626" max="5626" width="7.140625" customWidth="1"/>
    <col min="5627" max="5627" width="18.28515625" customWidth="1"/>
    <col min="5628" max="5628" width="16.140625" customWidth="1"/>
    <col min="5629" max="5629" width="4.42578125" customWidth="1"/>
    <col min="5630" max="5630" width="18.85546875" customWidth="1"/>
    <col min="5631" max="5631" width="2.5703125" customWidth="1"/>
    <col min="5632" max="5632" width="7.5703125" customWidth="1"/>
    <col min="5633" max="5633" width="13.140625" customWidth="1"/>
    <col min="5634" max="5634" width="3.42578125" customWidth="1"/>
    <col min="5635" max="5635" width="6.28515625" customWidth="1"/>
    <col min="5636" max="5636" width="1.140625" customWidth="1"/>
    <col min="5637" max="5637" width="0.140625" customWidth="1"/>
    <col min="5638" max="5638" width="0.28515625" customWidth="1"/>
    <col min="5639" max="5639" width="7.140625" customWidth="1"/>
    <col min="5640" max="5640" width="6.42578125" customWidth="1"/>
    <col min="5641" max="5642" width="1.85546875" customWidth="1"/>
    <col min="5643" max="5643" width="4.42578125" customWidth="1"/>
    <col min="5644" max="5644" width="6.28515625" customWidth="1"/>
    <col min="5645" max="5645" width="2.140625" customWidth="1"/>
    <col min="5646" max="5646" width="1.28515625" customWidth="1"/>
    <col min="5879" max="5879" width="0.140625" customWidth="1"/>
    <col min="5880" max="5880" width="13.7109375" customWidth="1"/>
    <col min="5881" max="5881" width="1.7109375" customWidth="1"/>
    <col min="5882" max="5882" width="7.140625" customWidth="1"/>
    <col min="5883" max="5883" width="18.28515625" customWidth="1"/>
    <col min="5884" max="5884" width="16.140625" customWidth="1"/>
    <col min="5885" max="5885" width="4.42578125" customWidth="1"/>
    <col min="5886" max="5886" width="18.85546875" customWidth="1"/>
    <col min="5887" max="5887" width="2.5703125" customWidth="1"/>
    <col min="5888" max="5888" width="7.5703125" customWidth="1"/>
    <col min="5889" max="5889" width="13.140625" customWidth="1"/>
    <col min="5890" max="5890" width="3.42578125" customWidth="1"/>
    <col min="5891" max="5891" width="6.28515625" customWidth="1"/>
    <col min="5892" max="5892" width="1.140625" customWidth="1"/>
    <col min="5893" max="5893" width="0.140625" customWidth="1"/>
    <col min="5894" max="5894" width="0.28515625" customWidth="1"/>
    <col min="5895" max="5895" width="7.140625" customWidth="1"/>
    <col min="5896" max="5896" width="6.42578125" customWidth="1"/>
    <col min="5897" max="5898" width="1.85546875" customWidth="1"/>
    <col min="5899" max="5899" width="4.42578125" customWidth="1"/>
    <col min="5900" max="5900" width="6.28515625" customWidth="1"/>
    <col min="5901" max="5901" width="2.140625" customWidth="1"/>
    <col min="5902" max="5902" width="1.28515625" customWidth="1"/>
    <col min="6135" max="6135" width="0.140625" customWidth="1"/>
    <col min="6136" max="6136" width="13.7109375" customWidth="1"/>
    <col min="6137" max="6137" width="1.7109375" customWidth="1"/>
    <col min="6138" max="6138" width="7.140625" customWidth="1"/>
    <col min="6139" max="6139" width="18.28515625" customWidth="1"/>
    <col min="6140" max="6140" width="16.140625" customWidth="1"/>
    <col min="6141" max="6141" width="4.42578125" customWidth="1"/>
    <col min="6142" max="6142" width="18.85546875" customWidth="1"/>
    <col min="6143" max="6143" width="2.5703125" customWidth="1"/>
    <col min="6144" max="6144" width="7.5703125" customWidth="1"/>
    <col min="6145" max="6145" width="13.140625" customWidth="1"/>
    <col min="6146" max="6146" width="3.42578125" customWidth="1"/>
    <col min="6147" max="6147" width="6.28515625" customWidth="1"/>
    <col min="6148" max="6148" width="1.140625" customWidth="1"/>
    <col min="6149" max="6149" width="0.140625" customWidth="1"/>
    <col min="6150" max="6150" width="0.28515625" customWidth="1"/>
    <col min="6151" max="6151" width="7.140625" customWidth="1"/>
    <col min="6152" max="6152" width="6.42578125" customWidth="1"/>
    <col min="6153" max="6154" width="1.85546875" customWidth="1"/>
    <col min="6155" max="6155" width="4.42578125" customWidth="1"/>
    <col min="6156" max="6156" width="6.28515625" customWidth="1"/>
    <col min="6157" max="6157" width="2.140625" customWidth="1"/>
    <col min="6158" max="6158" width="1.28515625" customWidth="1"/>
    <col min="6391" max="6391" width="0.140625" customWidth="1"/>
    <col min="6392" max="6392" width="13.7109375" customWidth="1"/>
    <col min="6393" max="6393" width="1.7109375" customWidth="1"/>
    <col min="6394" max="6394" width="7.140625" customWidth="1"/>
    <col min="6395" max="6395" width="18.28515625" customWidth="1"/>
    <col min="6396" max="6396" width="16.140625" customWidth="1"/>
    <col min="6397" max="6397" width="4.42578125" customWidth="1"/>
    <col min="6398" max="6398" width="18.85546875" customWidth="1"/>
    <col min="6399" max="6399" width="2.5703125" customWidth="1"/>
    <col min="6400" max="6400" width="7.5703125" customWidth="1"/>
    <col min="6401" max="6401" width="13.140625" customWidth="1"/>
    <col min="6402" max="6402" width="3.42578125" customWidth="1"/>
    <col min="6403" max="6403" width="6.28515625" customWidth="1"/>
    <col min="6404" max="6404" width="1.140625" customWidth="1"/>
    <col min="6405" max="6405" width="0.140625" customWidth="1"/>
    <col min="6406" max="6406" width="0.28515625" customWidth="1"/>
    <col min="6407" max="6407" width="7.140625" customWidth="1"/>
    <col min="6408" max="6408" width="6.42578125" customWidth="1"/>
    <col min="6409" max="6410" width="1.85546875" customWidth="1"/>
    <col min="6411" max="6411" width="4.42578125" customWidth="1"/>
    <col min="6412" max="6412" width="6.28515625" customWidth="1"/>
    <col min="6413" max="6413" width="2.140625" customWidth="1"/>
    <col min="6414" max="6414" width="1.28515625" customWidth="1"/>
    <col min="6647" max="6647" width="0.140625" customWidth="1"/>
    <col min="6648" max="6648" width="13.7109375" customWidth="1"/>
    <col min="6649" max="6649" width="1.7109375" customWidth="1"/>
    <col min="6650" max="6650" width="7.140625" customWidth="1"/>
    <col min="6651" max="6651" width="18.28515625" customWidth="1"/>
    <col min="6652" max="6652" width="16.140625" customWidth="1"/>
    <col min="6653" max="6653" width="4.42578125" customWidth="1"/>
    <col min="6654" max="6654" width="18.85546875" customWidth="1"/>
    <col min="6655" max="6655" width="2.5703125" customWidth="1"/>
    <col min="6656" max="6656" width="7.5703125" customWidth="1"/>
    <col min="6657" max="6657" width="13.140625" customWidth="1"/>
    <col min="6658" max="6658" width="3.42578125" customWidth="1"/>
    <col min="6659" max="6659" width="6.28515625" customWidth="1"/>
    <col min="6660" max="6660" width="1.140625" customWidth="1"/>
    <col min="6661" max="6661" width="0.140625" customWidth="1"/>
    <col min="6662" max="6662" width="0.28515625" customWidth="1"/>
    <col min="6663" max="6663" width="7.140625" customWidth="1"/>
    <col min="6664" max="6664" width="6.42578125" customWidth="1"/>
    <col min="6665" max="6666" width="1.85546875" customWidth="1"/>
    <col min="6667" max="6667" width="4.42578125" customWidth="1"/>
    <col min="6668" max="6668" width="6.28515625" customWidth="1"/>
    <col min="6669" max="6669" width="2.140625" customWidth="1"/>
    <col min="6670" max="6670" width="1.28515625" customWidth="1"/>
    <col min="6903" max="6903" width="0.140625" customWidth="1"/>
    <col min="6904" max="6904" width="13.7109375" customWidth="1"/>
    <col min="6905" max="6905" width="1.7109375" customWidth="1"/>
    <col min="6906" max="6906" width="7.140625" customWidth="1"/>
    <col min="6907" max="6907" width="18.28515625" customWidth="1"/>
    <col min="6908" max="6908" width="16.140625" customWidth="1"/>
    <col min="6909" max="6909" width="4.42578125" customWidth="1"/>
    <col min="6910" max="6910" width="18.85546875" customWidth="1"/>
    <col min="6911" max="6911" width="2.5703125" customWidth="1"/>
    <col min="6912" max="6912" width="7.5703125" customWidth="1"/>
    <col min="6913" max="6913" width="13.140625" customWidth="1"/>
    <col min="6914" max="6914" width="3.42578125" customWidth="1"/>
    <col min="6915" max="6915" width="6.28515625" customWidth="1"/>
    <col min="6916" max="6916" width="1.140625" customWidth="1"/>
    <col min="6917" max="6917" width="0.140625" customWidth="1"/>
    <col min="6918" max="6918" width="0.28515625" customWidth="1"/>
    <col min="6919" max="6919" width="7.140625" customWidth="1"/>
    <col min="6920" max="6920" width="6.42578125" customWidth="1"/>
    <col min="6921" max="6922" width="1.85546875" customWidth="1"/>
    <col min="6923" max="6923" width="4.42578125" customWidth="1"/>
    <col min="6924" max="6924" width="6.28515625" customWidth="1"/>
    <col min="6925" max="6925" width="2.140625" customWidth="1"/>
    <col min="6926" max="6926" width="1.28515625" customWidth="1"/>
    <col min="7159" max="7159" width="0.140625" customWidth="1"/>
    <col min="7160" max="7160" width="13.7109375" customWidth="1"/>
    <col min="7161" max="7161" width="1.7109375" customWidth="1"/>
    <col min="7162" max="7162" width="7.140625" customWidth="1"/>
    <col min="7163" max="7163" width="18.28515625" customWidth="1"/>
    <col min="7164" max="7164" width="16.140625" customWidth="1"/>
    <col min="7165" max="7165" width="4.42578125" customWidth="1"/>
    <col min="7166" max="7166" width="18.85546875" customWidth="1"/>
    <col min="7167" max="7167" width="2.5703125" customWidth="1"/>
    <col min="7168" max="7168" width="7.5703125" customWidth="1"/>
    <col min="7169" max="7169" width="13.140625" customWidth="1"/>
    <col min="7170" max="7170" width="3.42578125" customWidth="1"/>
    <col min="7171" max="7171" width="6.28515625" customWidth="1"/>
    <col min="7172" max="7172" width="1.140625" customWidth="1"/>
    <col min="7173" max="7173" width="0.140625" customWidth="1"/>
    <col min="7174" max="7174" width="0.28515625" customWidth="1"/>
    <col min="7175" max="7175" width="7.140625" customWidth="1"/>
    <col min="7176" max="7176" width="6.42578125" customWidth="1"/>
    <col min="7177" max="7178" width="1.85546875" customWidth="1"/>
    <col min="7179" max="7179" width="4.42578125" customWidth="1"/>
    <col min="7180" max="7180" width="6.28515625" customWidth="1"/>
    <col min="7181" max="7181" width="2.140625" customWidth="1"/>
    <col min="7182" max="7182" width="1.28515625" customWidth="1"/>
    <col min="7415" max="7415" width="0.140625" customWidth="1"/>
    <col min="7416" max="7416" width="13.7109375" customWidth="1"/>
    <col min="7417" max="7417" width="1.7109375" customWidth="1"/>
    <col min="7418" max="7418" width="7.140625" customWidth="1"/>
    <col min="7419" max="7419" width="18.28515625" customWidth="1"/>
    <col min="7420" max="7420" width="16.140625" customWidth="1"/>
    <col min="7421" max="7421" width="4.42578125" customWidth="1"/>
    <col min="7422" max="7422" width="18.85546875" customWidth="1"/>
    <col min="7423" max="7423" width="2.5703125" customWidth="1"/>
    <col min="7424" max="7424" width="7.5703125" customWidth="1"/>
    <col min="7425" max="7425" width="13.140625" customWidth="1"/>
    <col min="7426" max="7426" width="3.42578125" customWidth="1"/>
    <col min="7427" max="7427" width="6.28515625" customWidth="1"/>
    <col min="7428" max="7428" width="1.140625" customWidth="1"/>
    <col min="7429" max="7429" width="0.140625" customWidth="1"/>
    <col min="7430" max="7430" width="0.28515625" customWidth="1"/>
    <col min="7431" max="7431" width="7.140625" customWidth="1"/>
    <col min="7432" max="7432" width="6.42578125" customWidth="1"/>
    <col min="7433" max="7434" width="1.85546875" customWidth="1"/>
    <col min="7435" max="7435" width="4.42578125" customWidth="1"/>
    <col min="7436" max="7436" width="6.28515625" customWidth="1"/>
    <col min="7437" max="7437" width="2.140625" customWidth="1"/>
    <col min="7438" max="7438" width="1.28515625" customWidth="1"/>
    <col min="7671" max="7671" width="0.140625" customWidth="1"/>
    <col min="7672" max="7672" width="13.7109375" customWidth="1"/>
    <col min="7673" max="7673" width="1.7109375" customWidth="1"/>
    <col min="7674" max="7674" width="7.140625" customWidth="1"/>
    <col min="7675" max="7675" width="18.28515625" customWidth="1"/>
    <col min="7676" max="7676" width="16.140625" customWidth="1"/>
    <col min="7677" max="7677" width="4.42578125" customWidth="1"/>
    <col min="7678" max="7678" width="18.85546875" customWidth="1"/>
    <col min="7679" max="7679" width="2.5703125" customWidth="1"/>
    <col min="7680" max="7680" width="7.5703125" customWidth="1"/>
    <col min="7681" max="7681" width="13.140625" customWidth="1"/>
    <col min="7682" max="7682" width="3.42578125" customWidth="1"/>
    <col min="7683" max="7683" width="6.28515625" customWidth="1"/>
    <col min="7684" max="7684" width="1.140625" customWidth="1"/>
    <col min="7685" max="7685" width="0.140625" customWidth="1"/>
    <col min="7686" max="7686" width="0.28515625" customWidth="1"/>
    <col min="7687" max="7687" width="7.140625" customWidth="1"/>
    <col min="7688" max="7688" width="6.42578125" customWidth="1"/>
    <col min="7689" max="7690" width="1.85546875" customWidth="1"/>
    <col min="7691" max="7691" width="4.42578125" customWidth="1"/>
    <col min="7692" max="7692" width="6.28515625" customWidth="1"/>
    <col min="7693" max="7693" width="2.140625" customWidth="1"/>
    <col min="7694" max="7694" width="1.28515625" customWidth="1"/>
    <col min="7927" max="7927" width="0.140625" customWidth="1"/>
    <col min="7928" max="7928" width="13.7109375" customWidth="1"/>
    <col min="7929" max="7929" width="1.7109375" customWidth="1"/>
    <col min="7930" max="7930" width="7.140625" customWidth="1"/>
    <col min="7931" max="7931" width="18.28515625" customWidth="1"/>
    <col min="7932" max="7932" width="16.140625" customWidth="1"/>
    <col min="7933" max="7933" width="4.42578125" customWidth="1"/>
    <col min="7934" max="7934" width="18.85546875" customWidth="1"/>
    <col min="7935" max="7935" width="2.5703125" customWidth="1"/>
    <col min="7936" max="7936" width="7.5703125" customWidth="1"/>
    <col min="7937" max="7937" width="13.140625" customWidth="1"/>
    <col min="7938" max="7938" width="3.42578125" customWidth="1"/>
    <col min="7939" max="7939" width="6.28515625" customWidth="1"/>
    <col min="7940" max="7940" width="1.140625" customWidth="1"/>
    <col min="7941" max="7941" width="0.140625" customWidth="1"/>
    <col min="7942" max="7942" width="0.28515625" customWidth="1"/>
    <col min="7943" max="7943" width="7.140625" customWidth="1"/>
    <col min="7944" max="7944" width="6.42578125" customWidth="1"/>
    <col min="7945" max="7946" width="1.85546875" customWidth="1"/>
    <col min="7947" max="7947" width="4.42578125" customWidth="1"/>
    <col min="7948" max="7948" width="6.28515625" customWidth="1"/>
    <col min="7949" max="7949" width="2.140625" customWidth="1"/>
    <col min="7950" max="7950" width="1.28515625" customWidth="1"/>
    <col min="8183" max="8183" width="0.140625" customWidth="1"/>
    <col min="8184" max="8184" width="13.7109375" customWidth="1"/>
    <col min="8185" max="8185" width="1.7109375" customWidth="1"/>
    <col min="8186" max="8186" width="7.140625" customWidth="1"/>
    <col min="8187" max="8187" width="18.28515625" customWidth="1"/>
    <col min="8188" max="8188" width="16.140625" customWidth="1"/>
    <col min="8189" max="8189" width="4.42578125" customWidth="1"/>
    <col min="8190" max="8190" width="18.85546875" customWidth="1"/>
    <col min="8191" max="8191" width="2.5703125" customWidth="1"/>
    <col min="8192" max="8192" width="7.5703125" customWidth="1"/>
    <col min="8193" max="8193" width="13.140625" customWidth="1"/>
    <col min="8194" max="8194" width="3.42578125" customWidth="1"/>
    <col min="8195" max="8195" width="6.28515625" customWidth="1"/>
    <col min="8196" max="8196" width="1.140625" customWidth="1"/>
    <col min="8197" max="8197" width="0.140625" customWidth="1"/>
    <col min="8198" max="8198" width="0.28515625" customWidth="1"/>
    <col min="8199" max="8199" width="7.140625" customWidth="1"/>
    <col min="8200" max="8200" width="6.42578125" customWidth="1"/>
    <col min="8201" max="8202" width="1.85546875" customWidth="1"/>
    <col min="8203" max="8203" width="4.42578125" customWidth="1"/>
    <col min="8204" max="8204" width="6.28515625" customWidth="1"/>
    <col min="8205" max="8205" width="2.140625" customWidth="1"/>
    <col min="8206" max="8206" width="1.28515625" customWidth="1"/>
    <col min="8439" max="8439" width="0.140625" customWidth="1"/>
    <col min="8440" max="8440" width="13.7109375" customWidth="1"/>
    <col min="8441" max="8441" width="1.7109375" customWidth="1"/>
    <col min="8442" max="8442" width="7.140625" customWidth="1"/>
    <col min="8443" max="8443" width="18.28515625" customWidth="1"/>
    <col min="8444" max="8444" width="16.140625" customWidth="1"/>
    <col min="8445" max="8445" width="4.42578125" customWidth="1"/>
    <col min="8446" max="8446" width="18.85546875" customWidth="1"/>
    <col min="8447" max="8447" width="2.5703125" customWidth="1"/>
    <col min="8448" max="8448" width="7.5703125" customWidth="1"/>
    <col min="8449" max="8449" width="13.140625" customWidth="1"/>
    <col min="8450" max="8450" width="3.42578125" customWidth="1"/>
    <col min="8451" max="8451" width="6.28515625" customWidth="1"/>
    <col min="8452" max="8452" width="1.140625" customWidth="1"/>
    <col min="8453" max="8453" width="0.140625" customWidth="1"/>
    <col min="8454" max="8454" width="0.28515625" customWidth="1"/>
    <col min="8455" max="8455" width="7.140625" customWidth="1"/>
    <col min="8456" max="8456" width="6.42578125" customWidth="1"/>
    <col min="8457" max="8458" width="1.85546875" customWidth="1"/>
    <col min="8459" max="8459" width="4.42578125" customWidth="1"/>
    <col min="8460" max="8460" width="6.28515625" customWidth="1"/>
    <col min="8461" max="8461" width="2.140625" customWidth="1"/>
    <col min="8462" max="8462" width="1.28515625" customWidth="1"/>
    <col min="8695" max="8695" width="0.140625" customWidth="1"/>
    <col min="8696" max="8696" width="13.7109375" customWidth="1"/>
    <col min="8697" max="8697" width="1.7109375" customWidth="1"/>
    <col min="8698" max="8698" width="7.140625" customWidth="1"/>
    <col min="8699" max="8699" width="18.28515625" customWidth="1"/>
    <col min="8700" max="8700" width="16.140625" customWidth="1"/>
    <col min="8701" max="8701" width="4.42578125" customWidth="1"/>
    <col min="8702" max="8702" width="18.85546875" customWidth="1"/>
    <col min="8703" max="8703" width="2.5703125" customWidth="1"/>
    <col min="8704" max="8704" width="7.5703125" customWidth="1"/>
    <col min="8705" max="8705" width="13.140625" customWidth="1"/>
    <col min="8706" max="8706" width="3.42578125" customWidth="1"/>
    <col min="8707" max="8707" width="6.28515625" customWidth="1"/>
    <col min="8708" max="8708" width="1.140625" customWidth="1"/>
    <col min="8709" max="8709" width="0.140625" customWidth="1"/>
    <col min="8710" max="8710" width="0.28515625" customWidth="1"/>
    <col min="8711" max="8711" width="7.140625" customWidth="1"/>
    <col min="8712" max="8712" width="6.42578125" customWidth="1"/>
    <col min="8713" max="8714" width="1.85546875" customWidth="1"/>
    <col min="8715" max="8715" width="4.42578125" customWidth="1"/>
    <col min="8716" max="8716" width="6.28515625" customWidth="1"/>
    <col min="8717" max="8717" width="2.140625" customWidth="1"/>
    <col min="8718" max="8718" width="1.28515625" customWidth="1"/>
    <col min="8951" max="8951" width="0.140625" customWidth="1"/>
    <col min="8952" max="8952" width="13.7109375" customWidth="1"/>
    <col min="8953" max="8953" width="1.7109375" customWidth="1"/>
    <col min="8954" max="8954" width="7.140625" customWidth="1"/>
    <col min="8955" max="8955" width="18.28515625" customWidth="1"/>
    <col min="8956" max="8956" width="16.140625" customWidth="1"/>
    <col min="8957" max="8957" width="4.42578125" customWidth="1"/>
    <col min="8958" max="8958" width="18.85546875" customWidth="1"/>
    <col min="8959" max="8959" width="2.5703125" customWidth="1"/>
    <col min="8960" max="8960" width="7.5703125" customWidth="1"/>
    <col min="8961" max="8961" width="13.140625" customWidth="1"/>
    <col min="8962" max="8962" width="3.42578125" customWidth="1"/>
    <col min="8963" max="8963" width="6.28515625" customWidth="1"/>
    <col min="8964" max="8964" width="1.140625" customWidth="1"/>
    <col min="8965" max="8965" width="0.140625" customWidth="1"/>
    <col min="8966" max="8966" width="0.28515625" customWidth="1"/>
    <col min="8967" max="8967" width="7.140625" customWidth="1"/>
    <col min="8968" max="8968" width="6.42578125" customWidth="1"/>
    <col min="8969" max="8970" width="1.85546875" customWidth="1"/>
    <col min="8971" max="8971" width="4.42578125" customWidth="1"/>
    <col min="8972" max="8972" width="6.28515625" customWidth="1"/>
    <col min="8973" max="8973" width="2.140625" customWidth="1"/>
    <col min="8974" max="8974" width="1.28515625" customWidth="1"/>
    <col min="9207" max="9207" width="0.140625" customWidth="1"/>
    <col min="9208" max="9208" width="13.7109375" customWidth="1"/>
    <col min="9209" max="9209" width="1.7109375" customWidth="1"/>
    <col min="9210" max="9210" width="7.140625" customWidth="1"/>
    <col min="9211" max="9211" width="18.28515625" customWidth="1"/>
    <col min="9212" max="9212" width="16.140625" customWidth="1"/>
    <col min="9213" max="9213" width="4.42578125" customWidth="1"/>
    <col min="9214" max="9214" width="18.85546875" customWidth="1"/>
    <col min="9215" max="9215" width="2.5703125" customWidth="1"/>
    <col min="9216" max="9216" width="7.5703125" customWidth="1"/>
    <col min="9217" max="9217" width="13.140625" customWidth="1"/>
    <col min="9218" max="9218" width="3.42578125" customWidth="1"/>
    <col min="9219" max="9219" width="6.28515625" customWidth="1"/>
    <col min="9220" max="9220" width="1.140625" customWidth="1"/>
    <col min="9221" max="9221" width="0.140625" customWidth="1"/>
    <col min="9222" max="9222" width="0.28515625" customWidth="1"/>
    <col min="9223" max="9223" width="7.140625" customWidth="1"/>
    <col min="9224" max="9224" width="6.42578125" customWidth="1"/>
    <col min="9225" max="9226" width="1.85546875" customWidth="1"/>
    <col min="9227" max="9227" width="4.42578125" customWidth="1"/>
    <col min="9228" max="9228" width="6.28515625" customWidth="1"/>
    <col min="9229" max="9229" width="2.140625" customWidth="1"/>
    <col min="9230" max="9230" width="1.28515625" customWidth="1"/>
    <col min="9463" max="9463" width="0.140625" customWidth="1"/>
    <col min="9464" max="9464" width="13.7109375" customWidth="1"/>
    <col min="9465" max="9465" width="1.7109375" customWidth="1"/>
    <col min="9466" max="9466" width="7.140625" customWidth="1"/>
    <col min="9467" max="9467" width="18.28515625" customWidth="1"/>
    <col min="9468" max="9468" width="16.140625" customWidth="1"/>
    <col min="9469" max="9469" width="4.42578125" customWidth="1"/>
    <col min="9470" max="9470" width="18.85546875" customWidth="1"/>
    <col min="9471" max="9471" width="2.5703125" customWidth="1"/>
    <col min="9472" max="9472" width="7.5703125" customWidth="1"/>
    <col min="9473" max="9473" width="13.140625" customWidth="1"/>
    <col min="9474" max="9474" width="3.42578125" customWidth="1"/>
    <col min="9475" max="9475" width="6.28515625" customWidth="1"/>
    <col min="9476" max="9476" width="1.140625" customWidth="1"/>
    <col min="9477" max="9477" width="0.140625" customWidth="1"/>
    <col min="9478" max="9478" width="0.28515625" customWidth="1"/>
    <col min="9479" max="9479" width="7.140625" customWidth="1"/>
    <col min="9480" max="9480" width="6.42578125" customWidth="1"/>
    <col min="9481" max="9482" width="1.85546875" customWidth="1"/>
    <col min="9483" max="9483" width="4.42578125" customWidth="1"/>
    <col min="9484" max="9484" width="6.28515625" customWidth="1"/>
    <col min="9485" max="9485" width="2.140625" customWidth="1"/>
    <col min="9486" max="9486" width="1.28515625" customWidth="1"/>
    <col min="9719" max="9719" width="0.140625" customWidth="1"/>
    <col min="9720" max="9720" width="13.7109375" customWidth="1"/>
    <col min="9721" max="9721" width="1.7109375" customWidth="1"/>
    <col min="9722" max="9722" width="7.140625" customWidth="1"/>
    <col min="9723" max="9723" width="18.28515625" customWidth="1"/>
    <col min="9724" max="9724" width="16.140625" customWidth="1"/>
    <col min="9725" max="9725" width="4.42578125" customWidth="1"/>
    <col min="9726" max="9726" width="18.85546875" customWidth="1"/>
    <col min="9727" max="9727" width="2.5703125" customWidth="1"/>
    <col min="9728" max="9728" width="7.5703125" customWidth="1"/>
    <col min="9729" max="9729" width="13.140625" customWidth="1"/>
    <col min="9730" max="9730" width="3.42578125" customWidth="1"/>
    <col min="9731" max="9731" width="6.28515625" customWidth="1"/>
    <col min="9732" max="9732" width="1.140625" customWidth="1"/>
    <col min="9733" max="9733" width="0.140625" customWidth="1"/>
    <col min="9734" max="9734" width="0.28515625" customWidth="1"/>
    <col min="9735" max="9735" width="7.140625" customWidth="1"/>
    <col min="9736" max="9736" width="6.42578125" customWidth="1"/>
    <col min="9737" max="9738" width="1.85546875" customWidth="1"/>
    <col min="9739" max="9739" width="4.42578125" customWidth="1"/>
    <col min="9740" max="9740" width="6.28515625" customWidth="1"/>
    <col min="9741" max="9741" width="2.140625" customWidth="1"/>
    <col min="9742" max="9742" width="1.28515625" customWidth="1"/>
    <col min="9975" max="9975" width="0.140625" customWidth="1"/>
    <col min="9976" max="9976" width="13.7109375" customWidth="1"/>
    <col min="9977" max="9977" width="1.7109375" customWidth="1"/>
    <col min="9978" max="9978" width="7.140625" customWidth="1"/>
    <col min="9979" max="9979" width="18.28515625" customWidth="1"/>
    <col min="9980" max="9980" width="16.140625" customWidth="1"/>
    <col min="9981" max="9981" width="4.42578125" customWidth="1"/>
    <col min="9982" max="9982" width="18.85546875" customWidth="1"/>
    <col min="9983" max="9983" width="2.5703125" customWidth="1"/>
    <col min="9984" max="9984" width="7.5703125" customWidth="1"/>
    <col min="9985" max="9985" width="13.140625" customWidth="1"/>
    <col min="9986" max="9986" width="3.42578125" customWidth="1"/>
    <col min="9987" max="9987" width="6.28515625" customWidth="1"/>
    <col min="9988" max="9988" width="1.140625" customWidth="1"/>
    <col min="9989" max="9989" width="0.140625" customWidth="1"/>
    <col min="9990" max="9990" width="0.28515625" customWidth="1"/>
    <col min="9991" max="9991" width="7.140625" customWidth="1"/>
    <col min="9992" max="9992" width="6.42578125" customWidth="1"/>
    <col min="9993" max="9994" width="1.85546875" customWidth="1"/>
    <col min="9995" max="9995" width="4.42578125" customWidth="1"/>
    <col min="9996" max="9996" width="6.28515625" customWidth="1"/>
    <col min="9997" max="9997" width="2.140625" customWidth="1"/>
    <col min="9998" max="9998" width="1.28515625" customWidth="1"/>
    <col min="10231" max="10231" width="0.140625" customWidth="1"/>
    <col min="10232" max="10232" width="13.7109375" customWidth="1"/>
    <col min="10233" max="10233" width="1.7109375" customWidth="1"/>
    <col min="10234" max="10234" width="7.140625" customWidth="1"/>
    <col min="10235" max="10235" width="18.28515625" customWidth="1"/>
    <col min="10236" max="10236" width="16.140625" customWidth="1"/>
    <col min="10237" max="10237" width="4.42578125" customWidth="1"/>
    <col min="10238" max="10238" width="18.85546875" customWidth="1"/>
    <col min="10239" max="10239" width="2.5703125" customWidth="1"/>
    <col min="10240" max="10240" width="7.5703125" customWidth="1"/>
    <col min="10241" max="10241" width="13.140625" customWidth="1"/>
    <col min="10242" max="10242" width="3.42578125" customWidth="1"/>
    <col min="10243" max="10243" width="6.28515625" customWidth="1"/>
    <col min="10244" max="10244" width="1.140625" customWidth="1"/>
    <col min="10245" max="10245" width="0.140625" customWidth="1"/>
    <col min="10246" max="10246" width="0.28515625" customWidth="1"/>
    <col min="10247" max="10247" width="7.140625" customWidth="1"/>
    <col min="10248" max="10248" width="6.42578125" customWidth="1"/>
    <col min="10249" max="10250" width="1.85546875" customWidth="1"/>
    <col min="10251" max="10251" width="4.42578125" customWidth="1"/>
    <col min="10252" max="10252" width="6.28515625" customWidth="1"/>
    <col min="10253" max="10253" width="2.140625" customWidth="1"/>
    <col min="10254" max="10254" width="1.28515625" customWidth="1"/>
    <col min="10487" max="10487" width="0.140625" customWidth="1"/>
    <col min="10488" max="10488" width="13.7109375" customWidth="1"/>
    <col min="10489" max="10489" width="1.7109375" customWidth="1"/>
    <col min="10490" max="10490" width="7.140625" customWidth="1"/>
    <col min="10491" max="10491" width="18.28515625" customWidth="1"/>
    <col min="10492" max="10492" width="16.140625" customWidth="1"/>
    <col min="10493" max="10493" width="4.42578125" customWidth="1"/>
    <col min="10494" max="10494" width="18.85546875" customWidth="1"/>
    <col min="10495" max="10495" width="2.5703125" customWidth="1"/>
    <col min="10496" max="10496" width="7.5703125" customWidth="1"/>
    <col min="10497" max="10497" width="13.140625" customWidth="1"/>
    <col min="10498" max="10498" width="3.42578125" customWidth="1"/>
    <col min="10499" max="10499" width="6.28515625" customWidth="1"/>
    <col min="10500" max="10500" width="1.140625" customWidth="1"/>
    <col min="10501" max="10501" width="0.140625" customWidth="1"/>
    <col min="10502" max="10502" width="0.28515625" customWidth="1"/>
    <col min="10503" max="10503" width="7.140625" customWidth="1"/>
    <col min="10504" max="10504" width="6.42578125" customWidth="1"/>
    <col min="10505" max="10506" width="1.85546875" customWidth="1"/>
    <col min="10507" max="10507" width="4.42578125" customWidth="1"/>
    <col min="10508" max="10508" width="6.28515625" customWidth="1"/>
    <col min="10509" max="10509" width="2.140625" customWidth="1"/>
    <col min="10510" max="10510" width="1.28515625" customWidth="1"/>
    <col min="10743" max="10743" width="0.140625" customWidth="1"/>
    <col min="10744" max="10744" width="13.7109375" customWidth="1"/>
    <col min="10745" max="10745" width="1.7109375" customWidth="1"/>
    <col min="10746" max="10746" width="7.140625" customWidth="1"/>
    <col min="10747" max="10747" width="18.28515625" customWidth="1"/>
    <col min="10748" max="10748" width="16.140625" customWidth="1"/>
    <col min="10749" max="10749" width="4.42578125" customWidth="1"/>
    <col min="10750" max="10750" width="18.85546875" customWidth="1"/>
    <col min="10751" max="10751" width="2.5703125" customWidth="1"/>
    <col min="10752" max="10752" width="7.5703125" customWidth="1"/>
    <col min="10753" max="10753" width="13.140625" customWidth="1"/>
    <col min="10754" max="10754" width="3.42578125" customWidth="1"/>
    <col min="10755" max="10755" width="6.28515625" customWidth="1"/>
    <col min="10756" max="10756" width="1.140625" customWidth="1"/>
    <col min="10757" max="10757" width="0.140625" customWidth="1"/>
    <col min="10758" max="10758" width="0.28515625" customWidth="1"/>
    <col min="10759" max="10759" width="7.140625" customWidth="1"/>
    <col min="10760" max="10760" width="6.42578125" customWidth="1"/>
    <col min="10761" max="10762" width="1.85546875" customWidth="1"/>
    <col min="10763" max="10763" width="4.42578125" customWidth="1"/>
    <col min="10764" max="10764" width="6.28515625" customWidth="1"/>
    <col min="10765" max="10765" width="2.140625" customWidth="1"/>
    <col min="10766" max="10766" width="1.28515625" customWidth="1"/>
    <col min="10999" max="10999" width="0.140625" customWidth="1"/>
    <col min="11000" max="11000" width="13.7109375" customWidth="1"/>
    <col min="11001" max="11001" width="1.7109375" customWidth="1"/>
    <col min="11002" max="11002" width="7.140625" customWidth="1"/>
    <col min="11003" max="11003" width="18.28515625" customWidth="1"/>
    <col min="11004" max="11004" width="16.140625" customWidth="1"/>
    <col min="11005" max="11005" width="4.42578125" customWidth="1"/>
    <col min="11006" max="11006" width="18.85546875" customWidth="1"/>
    <col min="11007" max="11007" width="2.5703125" customWidth="1"/>
    <col min="11008" max="11008" width="7.5703125" customWidth="1"/>
    <col min="11009" max="11009" width="13.140625" customWidth="1"/>
    <col min="11010" max="11010" width="3.42578125" customWidth="1"/>
    <col min="11011" max="11011" width="6.28515625" customWidth="1"/>
    <col min="11012" max="11012" width="1.140625" customWidth="1"/>
    <col min="11013" max="11013" width="0.140625" customWidth="1"/>
    <col min="11014" max="11014" width="0.28515625" customWidth="1"/>
    <col min="11015" max="11015" width="7.140625" customWidth="1"/>
    <col min="11016" max="11016" width="6.42578125" customWidth="1"/>
    <col min="11017" max="11018" width="1.85546875" customWidth="1"/>
    <col min="11019" max="11019" width="4.42578125" customWidth="1"/>
    <col min="11020" max="11020" width="6.28515625" customWidth="1"/>
    <col min="11021" max="11021" width="2.140625" customWidth="1"/>
    <col min="11022" max="11022" width="1.28515625" customWidth="1"/>
    <col min="11255" max="11255" width="0.140625" customWidth="1"/>
    <col min="11256" max="11256" width="13.7109375" customWidth="1"/>
    <col min="11257" max="11257" width="1.7109375" customWidth="1"/>
    <col min="11258" max="11258" width="7.140625" customWidth="1"/>
    <col min="11259" max="11259" width="18.28515625" customWidth="1"/>
    <col min="11260" max="11260" width="16.140625" customWidth="1"/>
    <col min="11261" max="11261" width="4.42578125" customWidth="1"/>
    <col min="11262" max="11262" width="18.85546875" customWidth="1"/>
    <col min="11263" max="11263" width="2.5703125" customWidth="1"/>
    <col min="11264" max="11264" width="7.5703125" customWidth="1"/>
    <col min="11265" max="11265" width="13.140625" customWidth="1"/>
    <col min="11266" max="11266" width="3.42578125" customWidth="1"/>
    <col min="11267" max="11267" width="6.28515625" customWidth="1"/>
    <col min="11268" max="11268" width="1.140625" customWidth="1"/>
    <col min="11269" max="11269" width="0.140625" customWidth="1"/>
    <col min="11270" max="11270" width="0.28515625" customWidth="1"/>
    <col min="11271" max="11271" width="7.140625" customWidth="1"/>
    <col min="11272" max="11272" width="6.42578125" customWidth="1"/>
    <col min="11273" max="11274" width="1.85546875" customWidth="1"/>
    <col min="11275" max="11275" width="4.42578125" customWidth="1"/>
    <col min="11276" max="11276" width="6.28515625" customWidth="1"/>
    <col min="11277" max="11277" width="2.140625" customWidth="1"/>
    <col min="11278" max="11278" width="1.28515625" customWidth="1"/>
    <col min="11511" max="11511" width="0.140625" customWidth="1"/>
    <col min="11512" max="11512" width="13.7109375" customWidth="1"/>
    <col min="11513" max="11513" width="1.7109375" customWidth="1"/>
    <col min="11514" max="11514" width="7.140625" customWidth="1"/>
    <col min="11515" max="11515" width="18.28515625" customWidth="1"/>
    <col min="11516" max="11516" width="16.140625" customWidth="1"/>
    <col min="11517" max="11517" width="4.42578125" customWidth="1"/>
    <col min="11518" max="11518" width="18.85546875" customWidth="1"/>
    <col min="11519" max="11519" width="2.5703125" customWidth="1"/>
    <col min="11520" max="11520" width="7.5703125" customWidth="1"/>
    <col min="11521" max="11521" width="13.140625" customWidth="1"/>
    <col min="11522" max="11522" width="3.42578125" customWidth="1"/>
    <col min="11523" max="11523" width="6.28515625" customWidth="1"/>
    <col min="11524" max="11524" width="1.140625" customWidth="1"/>
    <col min="11525" max="11525" width="0.140625" customWidth="1"/>
    <col min="11526" max="11526" width="0.28515625" customWidth="1"/>
    <col min="11527" max="11527" width="7.140625" customWidth="1"/>
    <col min="11528" max="11528" width="6.42578125" customWidth="1"/>
    <col min="11529" max="11530" width="1.85546875" customWidth="1"/>
    <col min="11531" max="11531" width="4.42578125" customWidth="1"/>
    <col min="11532" max="11532" width="6.28515625" customWidth="1"/>
    <col min="11533" max="11533" width="2.140625" customWidth="1"/>
    <col min="11534" max="11534" width="1.28515625" customWidth="1"/>
    <col min="11767" max="11767" width="0.140625" customWidth="1"/>
    <col min="11768" max="11768" width="13.7109375" customWidth="1"/>
    <col min="11769" max="11769" width="1.7109375" customWidth="1"/>
    <col min="11770" max="11770" width="7.140625" customWidth="1"/>
    <col min="11771" max="11771" width="18.28515625" customWidth="1"/>
    <col min="11772" max="11772" width="16.140625" customWidth="1"/>
    <col min="11773" max="11773" width="4.42578125" customWidth="1"/>
    <col min="11774" max="11774" width="18.85546875" customWidth="1"/>
    <col min="11775" max="11775" width="2.5703125" customWidth="1"/>
    <col min="11776" max="11776" width="7.5703125" customWidth="1"/>
    <col min="11777" max="11777" width="13.140625" customWidth="1"/>
    <col min="11778" max="11778" width="3.42578125" customWidth="1"/>
    <col min="11779" max="11779" width="6.28515625" customWidth="1"/>
    <col min="11780" max="11780" width="1.140625" customWidth="1"/>
    <col min="11781" max="11781" width="0.140625" customWidth="1"/>
    <col min="11782" max="11782" width="0.28515625" customWidth="1"/>
    <col min="11783" max="11783" width="7.140625" customWidth="1"/>
    <col min="11784" max="11784" width="6.42578125" customWidth="1"/>
    <col min="11785" max="11786" width="1.85546875" customWidth="1"/>
    <col min="11787" max="11787" width="4.42578125" customWidth="1"/>
    <col min="11788" max="11788" width="6.28515625" customWidth="1"/>
    <col min="11789" max="11789" width="2.140625" customWidth="1"/>
    <col min="11790" max="11790" width="1.28515625" customWidth="1"/>
    <col min="12023" max="12023" width="0.140625" customWidth="1"/>
    <col min="12024" max="12024" width="13.7109375" customWidth="1"/>
    <col min="12025" max="12025" width="1.7109375" customWidth="1"/>
    <col min="12026" max="12026" width="7.140625" customWidth="1"/>
    <col min="12027" max="12027" width="18.28515625" customWidth="1"/>
    <col min="12028" max="12028" width="16.140625" customWidth="1"/>
    <col min="12029" max="12029" width="4.42578125" customWidth="1"/>
    <col min="12030" max="12030" width="18.85546875" customWidth="1"/>
    <col min="12031" max="12031" width="2.5703125" customWidth="1"/>
    <col min="12032" max="12032" width="7.5703125" customWidth="1"/>
    <col min="12033" max="12033" width="13.140625" customWidth="1"/>
    <col min="12034" max="12034" width="3.42578125" customWidth="1"/>
    <col min="12035" max="12035" width="6.28515625" customWidth="1"/>
    <col min="12036" max="12036" width="1.140625" customWidth="1"/>
    <col min="12037" max="12037" width="0.140625" customWidth="1"/>
    <col min="12038" max="12038" width="0.28515625" customWidth="1"/>
    <col min="12039" max="12039" width="7.140625" customWidth="1"/>
    <col min="12040" max="12040" width="6.42578125" customWidth="1"/>
    <col min="12041" max="12042" width="1.85546875" customWidth="1"/>
    <col min="12043" max="12043" width="4.42578125" customWidth="1"/>
    <col min="12044" max="12044" width="6.28515625" customWidth="1"/>
    <col min="12045" max="12045" width="2.140625" customWidth="1"/>
    <col min="12046" max="12046" width="1.28515625" customWidth="1"/>
    <col min="12279" max="12279" width="0.140625" customWidth="1"/>
    <col min="12280" max="12280" width="13.7109375" customWidth="1"/>
    <col min="12281" max="12281" width="1.7109375" customWidth="1"/>
    <col min="12282" max="12282" width="7.140625" customWidth="1"/>
    <col min="12283" max="12283" width="18.28515625" customWidth="1"/>
    <col min="12284" max="12284" width="16.140625" customWidth="1"/>
    <col min="12285" max="12285" width="4.42578125" customWidth="1"/>
    <col min="12286" max="12286" width="18.85546875" customWidth="1"/>
    <col min="12287" max="12287" width="2.5703125" customWidth="1"/>
    <col min="12288" max="12288" width="7.5703125" customWidth="1"/>
    <col min="12289" max="12289" width="13.140625" customWidth="1"/>
    <col min="12290" max="12290" width="3.42578125" customWidth="1"/>
    <col min="12291" max="12291" width="6.28515625" customWidth="1"/>
    <col min="12292" max="12292" width="1.140625" customWidth="1"/>
    <col min="12293" max="12293" width="0.140625" customWidth="1"/>
    <col min="12294" max="12294" width="0.28515625" customWidth="1"/>
    <col min="12295" max="12295" width="7.140625" customWidth="1"/>
    <col min="12296" max="12296" width="6.42578125" customWidth="1"/>
    <col min="12297" max="12298" width="1.85546875" customWidth="1"/>
    <col min="12299" max="12299" width="4.42578125" customWidth="1"/>
    <col min="12300" max="12300" width="6.28515625" customWidth="1"/>
    <col min="12301" max="12301" width="2.140625" customWidth="1"/>
    <col min="12302" max="12302" width="1.28515625" customWidth="1"/>
    <col min="12535" max="12535" width="0.140625" customWidth="1"/>
    <col min="12536" max="12536" width="13.7109375" customWidth="1"/>
    <col min="12537" max="12537" width="1.7109375" customWidth="1"/>
    <col min="12538" max="12538" width="7.140625" customWidth="1"/>
    <col min="12539" max="12539" width="18.28515625" customWidth="1"/>
    <col min="12540" max="12540" width="16.140625" customWidth="1"/>
    <col min="12541" max="12541" width="4.42578125" customWidth="1"/>
    <col min="12542" max="12542" width="18.85546875" customWidth="1"/>
    <col min="12543" max="12543" width="2.5703125" customWidth="1"/>
    <col min="12544" max="12544" width="7.5703125" customWidth="1"/>
    <col min="12545" max="12545" width="13.140625" customWidth="1"/>
    <col min="12546" max="12546" width="3.42578125" customWidth="1"/>
    <col min="12547" max="12547" width="6.28515625" customWidth="1"/>
    <col min="12548" max="12548" width="1.140625" customWidth="1"/>
    <col min="12549" max="12549" width="0.140625" customWidth="1"/>
    <col min="12550" max="12550" width="0.28515625" customWidth="1"/>
    <col min="12551" max="12551" width="7.140625" customWidth="1"/>
    <col min="12552" max="12552" width="6.42578125" customWidth="1"/>
    <col min="12553" max="12554" width="1.85546875" customWidth="1"/>
    <col min="12555" max="12555" width="4.42578125" customWidth="1"/>
    <col min="12556" max="12556" width="6.28515625" customWidth="1"/>
    <col min="12557" max="12557" width="2.140625" customWidth="1"/>
    <col min="12558" max="12558" width="1.28515625" customWidth="1"/>
    <col min="12791" max="12791" width="0.140625" customWidth="1"/>
    <col min="12792" max="12792" width="13.7109375" customWidth="1"/>
    <col min="12793" max="12793" width="1.7109375" customWidth="1"/>
    <col min="12794" max="12794" width="7.140625" customWidth="1"/>
    <col min="12795" max="12795" width="18.28515625" customWidth="1"/>
    <col min="12796" max="12796" width="16.140625" customWidth="1"/>
    <col min="12797" max="12797" width="4.42578125" customWidth="1"/>
    <col min="12798" max="12798" width="18.85546875" customWidth="1"/>
    <col min="12799" max="12799" width="2.5703125" customWidth="1"/>
    <col min="12800" max="12800" width="7.5703125" customWidth="1"/>
    <col min="12801" max="12801" width="13.140625" customWidth="1"/>
    <col min="12802" max="12802" width="3.42578125" customWidth="1"/>
    <col min="12803" max="12803" width="6.28515625" customWidth="1"/>
    <col min="12804" max="12804" width="1.140625" customWidth="1"/>
    <col min="12805" max="12805" width="0.140625" customWidth="1"/>
    <col min="12806" max="12806" width="0.28515625" customWidth="1"/>
    <col min="12807" max="12807" width="7.140625" customWidth="1"/>
    <col min="12808" max="12808" width="6.42578125" customWidth="1"/>
    <col min="12809" max="12810" width="1.85546875" customWidth="1"/>
    <col min="12811" max="12811" width="4.42578125" customWidth="1"/>
    <col min="12812" max="12812" width="6.28515625" customWidth="1"/>
    <col min="12813" max="12813" width="2.140625" customWidth="1"/>
    <col min="12814" max="12814" width="1.28515625" customWidth="1"/>
    <col min="13047" max="13047" width="0.140625" customWidth="1"/>
    <col min="13048" max="13048" width="13.7109375" customWidth="1"/>
    <col min="13049" max="13049" width="1.7109375" customWidth="1"/>
    <col min="13050" max="13050" width="7.140625" customWidth="1"/>
    <col min="13051" max="13051" width="18.28515625" customWidth="1"/>
    <col min="13052" max="13052" width="16.140625" customWidth="1"/>
    <col min="13053" max="13053" width="4.42578125" customWidth="1"/>
    <col min="13054" max="13054" width="18.85546875" customWidth="1"/>
    <col min="13055" max="13055" width="2.5703125" customWidth="1"/>
    <col min="13056" max="13056" width="7.5703125" customWidth="1"/>
    <col min="13057" max="13057" width="13.140625" customWidth="1"/>
    <col min="13058" max="13058" width="3.42578125" customWidth="1"/>
    <col min="13059" max="13059" width="6.28515625" customWidth="1"/>
    <col min="13060" max="13060" width="1.140625" customWidth="1"/>
    <col min="13061" max="13061" width="0.140625" customWidth="1"/>
    <col min="13062" max="13062" width="0.28515625" customWidth="1"/>
    <col min="13063" max="13063" width="7.140625" customWidth="1"/>
    <col min="13064" max="13064" width="6.42578125" customWidth="1"/>
    <col min="13065" max="13066" width="1.85546875" customWidth="1"/>
    <col min="13067" max="13067" width="4.42578125" customWidth="1"/>
    <col min="13068" max="13068" width="6.28515625" customWidth="1"/>
    <col min="13069" max="13069" width="2.140625" customWidth="1"/>
    <col min="13070" max="13070" width="1.28515625" customWidth="1"/>
    <col min="13303" max="13303" width="0.140625" customWidth="1"/>
    <col min="13304" max="13304" width="13.7109375" customWidth="1"/>
    <col min="13305" max="13305" width="1.7109375" customWidth="1"/>
    <col min="13306" max="13306" width="7.140625" customWidth="1"/>
    <col min="13307" max="13307" width="18.28515625" customWidth="1"/>
    <col min="13308" max="13308" width="16.140625" customWidth="1"/>
    <col min="13309" max="13309" width="4.42578125" customWidth="1"/>
    <col min="13310" max="13310" width="18.85546875" customWidth="1"/>
    <col min="13311" max="13311" width="2.5703125" customWidth="1"/>
    <col min="13312" max="13312" width="7.5703125" customWidth="1"/>
    <col min="13313" max="13313" width="13.140625" customWidth="1"/>
    <col min="13314" max="13314" width="3.42578125" customWidth="1"/>
    <col min="13315" max="13315" width="6.28515625" customWidth="1"/>
    <col min="13316" max="13316" width="1.140625" customWidth="1"/>
    <col min="13317" max="13317" width="0.140625" customWidth="1"/>
    <col min="13318" max="13318" width="0.28515625" customWidth="1"/>
    <col min="13319" max="13319" width="7.140625" customWidth="1"/>
    <col min="13320" max="13320" width="6.42578125" customWidth="1"/>
    <col min="13321" max="13322" width="1.85546875" customWidth="1"/>
    <col min="13323" max="13323" width="4.42578125" customWidth="1"/>
    <col min="13324" max="13324" width="6.28515625" customWidth="1"/>
    <col min="13325" max="13325" width="2.140625" customWidth="1"/>
    <col min="13326" max="13326" width="1.28515625" customWidth="1"/>
    <col min="13559" max="13559" width="0.140625" customWidth="1"/>
    <col min="13560" max="13560" width="13.7109375" customWidth="1"/>
    <col min="13561" max="13561" width="1.7109375" customWidth="1"/>
    <col min="13562" max="13562" width="7.140625" customWidth="1"/>
    <col min="13563" max="13563" width="18.28515625" customWidth="1"/>
    <col min="13564" max="13564" width="16.140625" customWidth="1"/>
    <col min="13565" max="13565" width="4.42578125" customWidth="1"/>
    <col min="13566" max="13566" width="18.85546875" customWidth="1"/>
    <col min="13567" max="13567" width="2.5703125" customWidth="1"/>
    <col min="13568" max="13568" width="7.5703125" customWidth="1"/>
    <col min="13569" max="13569" width="13.140625" customWidth="1"/>
    <col min="13570" max="13570" width="3.42578125" customWidth="1"/>
    <col min="13571" max="13571" width="6.28515625" customWidth="1"/>
    <col min="13572" max="13572" width="1.140625" customWidth="1"/>
    <col min="13573" max="13573" width="0.140625" customWidth="1"/>
    <col min="13574" max="13574" width="0.28515625" customWidth="1"/>
    <col min="13575" max="13575" width="7.140625" customWidth="1"/>
    <col min="13576" max="13576" width="6.42578125" customWidth="1"/>
    <col min="13577" max="13578" width="1.85546875" customWidth="1"/>
    <col min="13579" max="13579" width="4.42578125" customWidth="1"/>
    <col min="13580" max="13580" width="6.28515625" customWidth="1"/>
    <col min="13581" max="13581" width="2.140625" customWidth="1"/>
    <col min="13582" max="13582" width="1.28515625" customWidth="1"/>
    <col min="13815" max="13815" width="0.140625" customWidth="1"/>
    <col min="13816" max="13816" width="13.7109375" customWidth="1"/>
    <col min="13817" max="13817" width="1.7109375" customWidth="1"/>
    <col min="13818" max="13818" width="7.140625" customWidth="1"/>
    <col min="13819" max="13819" width="18.28515625" customWidth="1"/>
    <col min="13820" max="13820" width="16.140625" customWidth="1"/>
    <col min="13821" max="13821" width="4.42578125" customWidth="1"/>
    <col min="13822" max="13822" width="18.85546875" customWidth="1"/>
    <col min="13823" max="13823" width="2.5703125" customWidth="1"/>
    <col min="13824" max="13824" width="7.5703125" customWidth="1"/>
    <col min="13825" max="13825" width="13.140625" customWidth="1"/>
    <col min="13826" max="13826" width="3.42578125" customWidth="1"/>
    <col min="13827" max="13827" width="6.28515625" customWidth="1"/>
    <col min="13828" max="13828" width="1.140625" customWidth="1"/>
    <col min="13829" max="13829" width="0.140625" customWidth="1"/>
    <col min="13830" max="13830" width="0.28515625" customWidth="1"/>
    <col min="13831" max="13831" width="7.140625" customWidth="1"/>
    <col min="13832" max="13832" width="6.42578125" customWidth="1"/>
    <col min="13833" max="13834" width="1.85546875" customWidth="1"/>
    <col min="13835" max="13835" width="4.42578125" customWidth="1"/>
    <col min="13836" max="13836" width="6.28515625" customWidth="1"/>
    <col min="13837" max="13837" width="2.140625" customWidth="1"/>
    <col min="13838" max="13838" width="1.28515625" customWidth="1"/>
    <col min="14071" max="14071" width="0.140625" customWidth="1"/>
    <col min="14072" max="14072" width="13.7109375" customWidth="1"/>
    <col min="14073" max="14073" width="1.7109375" customWidth="1"/>
    <col min="14074" max="14074" width="7.140625" customWidth="1"/>
    <col min="14075" max="14075" width="18.28515625" customWidth="1"/>
    <col min="14076" max="14076" width="16.140625" customWidth="1"/>
    <col min="14077" max="14077" width="4.42578125" customWidth="1"/>
    <col min="14078" max="14078" width="18.85546875" customWidth="1"/>
    <col min="14079" max="14079" width="2.5703125" customWidth="1"/>
    <col min="14080" max="14080" width="7.5703125" customWidth="1"/>
    <col min="14081" max="14081" width="13.140625" customWidth="1"/>
    <col min="14082" max="14082" width="3.42578125" customWidth="1"/>
    <col min="14083" max="14083" width="6.28515625" customWidth="1"/>
    <col min="14084" max="14084" width="1.140625" customWidth="1"/>
    <col min="14085" max="14085" width="0.140625" customWidth="1"/>
    <col min="14086" max="14086" width="0.28515625" customWidth="1"/>
    <col min="14087" max="14087" width="7.140625" customWidth="1"/>
    <col min="14088" max="14088" width="6.42578125" customWidth="1"/>
    <col min="14089" max="14090" width="1.85546875" customWidth="1"/>
    <col min="14091" max="14091" width="4.42578125" customWidth="1"/>
    <col min="14092" max="14092" width="6.28515625" customWidth="1"/>
    <col min="14093" max="14093" width="2.140625" customWidth="1"/>
    <col min="14094" max="14094" width="1.28515625" customWidth="1"/>
    <col min="14327" max="14327" width="0.140625" customWidth="1"/>
    <col min="14328" max="14328" width="13.7109375" customWidth="1"/>
    <col min="14329" max="14329" width="1.7109375" customWidth="1"/>
    <col min="14330" max="14330" width="7.140625" customWidth="1"/>
    <col min="14331" max="14331" width="18.28515625" customWidth="1"/>
    <col min="14332" max="14332" width="16.140625" customWidth="1"/>
    <col min="14333" max="14333" width="4.42578125" customWidth="1"/>
    <col min="14334" max="14334" width="18.85546875" customWidth="1"/>
    <col min="14335" max="14335" width="2.5703125" customWidth="1"/>
    <col min="14336" max="14336" width="7.5703125" customWidth="1"/>
    <col min="14337" max="14337" width="13.140625" customWidth="1"/>
    <col min="14338" max="14338" width="3.42578125" customWidth="1"/>
    <col min="14339" max="14339" width="6.28515625" customWidth="1"/>
    <col min="14340" max="14340" width="1.140625" customWidth="1"/>
    <col min="14341" max="14341" width="0.140625" customWidth="1"/>
    <col min="14342" max="14342" width="0.28515625" customWidth="1"/>
    <col min="14343" max="14343" width="7.140625" customWidth="1"/>
    <col min="14344" max="14344" width="6.42578125" customWidth="1"/>
    <col min="14345" max="14346" width="1.85546875" customWidth="1"/>
    <col min="14347" max="14347" width="4.42578125" customWidth="1"/>
    <col min="14348" max="14348" width="6.28515625" customWidth="1"/>
    <col min="14349" max="14349" width="2.140625" customWidth="1"/>
    <col min="14350" max="14350" width="1.28515625" customWidth="1"/>
    <col min="14583" max="14583" width="0.140625" customWidth="1"/>
    <col min="14584" max="14584" width="13.7109375" customWidth="1"/>
    <col min="14585" max="14585" width="1.7109375" customWidth="1"/>
    <col min="14586" max="14586" width="7.140625" customWidth="1"/>
    <col min="14587" max="14587" width="18.28515625" customWidth="1"/>
    <col min="14588" max="14588" width="16.140625" customWidth="1"/>
    <col min="14589" max="14589" width="4.42578125" customWidth="1"/>
    <col min="14590" max="14590" width="18.85546875" customWidth="1"/>
    <col min="14591" max="14591" width="2.5703125" customWidth="1"/>
    <col min="14592" max="14592" width="7.5703125" customWidth="1"/>
    <col min="14593" max="14593" width="13.140625" customWidth="1"/>
    <col min="14594" max="14594" width="3.42578125" customWidth="1"/>
    <col min="14595" max="14595" width="6.28515625" customWidth="1"/>
    <col min="14596" max="14596" width="1.140625" customWidth="1"/>
    <col min="14597" max="14597" width="0.140625" customWidth="1"/>
    <col min="14598" max="14598" width="0.28515625" customWidth="1"/>
    <col min="14599" max="14599" width="7.140625" customWidth="1"/>
    <col min="14600" max="14600" width="6.42578125" customWidth="1"/>
    <col min="14601" max="14602" width="1.85546875" customWidth="1"/>
    <col min="14603" max="14603" width="4.42578125" customWidth="1"/>
    <col min="14604" max="14604" width="6.28515625" customWidth="1"/>
    <col min="14605" max="14605" width="2.140625" customWidth="1"/>
    <col min="14606" max="14606" width="1.28515625" customWidth="1"/>
    <col min="14839" max="14839" width="0.140625" customWidth="1"/>
    <col min="14840" max="14840" width="13.7109375" customWidth="1"/>
    <col min="14841" max="14841" width="1.7109375" customWidth="1"/>
    <col min="14842" max="14842" width="7.140625" customWidth="1"/>
    <col min="14843" max="14843" width="18.28515625" customWidth="1"/>
    <col min="14844" max="14844" width="16.140625" customWidth="1"/>
    <col min="14845" max="14845" width="4.42578125" customWidth="1"/>
    <col min="14846" max="14846" width="18.85546875" customWidth="1"/>
    <col min="14847" max="14847" width="2.5703125" customWidth="1"/>
    <col min="14848" max="14848" width="7.5703125" customWidth="1"/>
    <col min="14849" max="14849" width="13.140625" customWidth="1"/>
    <col min="14850" max="14850" width="3.42578125" customWidth="1"/>
    <col min="14851" max="14851" width="6.28515625" customWidth="1"/>
    <col min="14852" max="14852" width="1.140625" customWidth="1"/>
    <col min="14853" max="14853" width="0.140625" customWidth="1"/>
    <col min="14854" max="14854" width="0.28515625" customWidth="1"/>
    <col min="14855" max="14855" width="7.140625" customWidth="1"/>
    <col min="14856" max="14856" width="6.42578125" customWidth="1"/>
    <col min="14857" max="14858" width="1.85546875" customWidth="1"/>
    <col min="14859" max="14859" width="4.42578125" customWidth="1"/>
    <col min="14860" max="14860" width="6.28515625" customWidth="1"/>
    <col min="14861" max="14861" width="2.140625" customWidth="1"/>
    <col min="14862" max="14862" width="1.28515625" customWidth="1"/>
    <col min="15095" max="15095" width="0.140625" customWidth="1"/>
    <col min="15096" max="15096" width="13.7109375" customWidth="1"/>
    <col min="15097" max="15097" width="1.7109375" customWidth="1"/>
    <col min="15098" max="15098" width="7.140625" customWidth="1"/>
    <col min="15099" max="15099" width="18.28515625" customWidth="1"/>
    <col min="15100" max="15100" width="16.140625" customWidth="1"/>
    <col min="15101" max="15101" width="4.42578125" customWidth="1"/>
    <col min="15102" max="15102" width="18.85546875" customWidth="1"/>
    <col min="15103" max="15103" width="2.5703125" customWidth="1"/>
    <col min="15104" max="15104" width="7.5703125" customWidth="1"/>
    <col min="15105" max="15105" width="13.140625" customWidth="1"/>
    <col min="15106" max="15106" width="3.42578125" customWidth="1"/>
    <col min="15107" max="15107" width="6.28515625" customWidth="1"/>
    <col min="15108" max="15108" width="1.140625" customWidth="1"/>
    <col min="15109" max="15109" width="0.140625" customWidth="1"/>
    <col min="15110" max="15110" width="0.28515625" customWidth="1"/>
    <col min="15111" max="15111" width="7.140625" customWidth="1"/>
    <col min="15112" max="15112" width="6.42578125" customWidth="1"/>
    <col min="15113" max="15114" width="1.85546875" customWidth="1"/>
    <col min="15115" max="15115" width="4.42578125" customWidth="1"/>
    <col min="15116" max="15116" width="6.28515625" customWidth="1"/>
    <col min="15117" max="15117" width="2.140625" customWidth="1"/>
    <col min="15118" max="15118" width="1.28515625" customWidth="1"/>
    <col min="15351" max="15351" width="0.140625" customWidth="1"/>
    <col min="15352" max="15352" width="13.7109375" customWidth="1"/>
    <col min="15353" max="15353" width="1.7109375" customWidth="1"/>
    <col min="15354" max="15354" width="7.140625" customWidth="1"/>
    <col min="15355" max="15355" width="18.28515625" customWidth="1"/>
    <col min="15356" max="15356" width="16.140625" customWidth="1"/>
    <col min="15357" max="15357" width="4.42578125" customWidth="1"/>
    <col min="15358" max="15358" width="18.85546875" customWidth="1"/>
    <col min="15359" max="15359" width="2.5703125" customWidth="1"/>
    <col min="15360" max="15360" width="7.5703125" customWidth="1"/>
    <col min="15361" max="15361" width="13.140625" customWidth="1"/>
    <col min="15362" max="15362" width="3.42578125" customWidth="1"/>
    <col min="15363" max="15363" width="6.28515625" customWidth="1"/>
    <col min="15364" max="15364" width="1.140625" customWidth="1"/>
    <col min="15365" max="15365" width="0.140625" customWidth="1"/>
    <col min="15366" max="15366" width="0.28515625" customWidth="1"/>
    <col min="15367" max="15367" width="7.140625" customWidth="1"/>
    <col min="15368" max="15368" width="6.42578125" customWidth="1"/>
    <col min="15369" max="15370" width="1.85546875" customWidth="1"/>
    <col min="15371" max="15371" width="4.42578125" customWidth="1"/>
    <col min="15372" max="15372" width="6.28515625" customWidth="1"/>
    <col min="15373" max="15373" width="2.140625" customWidth="1"/>
    <col min="15374" max="15374" width="1.28515625" customWidth="1"/>
    <col min="15607" max="15607" width="0.140625" customWidth="1"/>
    <col min="15608" max="15608" width="13.7109375" customWidth="1"/>
    <col min="15609" max="15609" width="1.7109375" customWidth="1"/>
    <col min="15610" max="15610" width="7.140625" customWidth="1"/>
    <col min="15611" max="15611" width="18.28515625" customWidth="1"/>
    <col min="15612" max="15612" width="16.140625" customWidth="1"/>
    <col min="15613" max="15613" width="4.42578125" customWidth="1"/>
    <col min="15614" max="15614" width="18.85546875" customWidth="1"/>
    <col min="15615" max="15615" width="2.5703125" customWidth="1"/>
    <col min="15616" max="15616" width="7.5703125" customWidth="1"/>
    <col min="15617" max="15617" width="13.140625" customWidth="1"/>
    <col min="15618" max="15618" width="3.42578125" customWidth="1"/>
    <col min="15619" max="15619" width="6.28515625" customWidth="1"/>
    <col min="15620" max="15620" width="1.140625" customWidth="1"/>
    <col min="15621" max="15621" width="0.140625" customWidth="1"/>
    <col min="15622" max="15622" width="0.28515625" customWidth="1"/>
    <col min="15623" max="15623" width="7.140625" customWidth="1"/>
    <col min="15624" max="15624" width="6.42578125" customWidth="1"/>
    <col min="15625" max="15626" width="1.85546875" customWidth="1"/>
    <col min="15627" max="15627" width="4.42578125" customWidth="1"/>
    <col min="15628" max="15628" width="6.28515625" customWidth="1"/>
    <col min="15629" max="15629" width="2.140625" customWidth="1"/>
    <col min="15630" max="15630" width="1.28515625" customWidth="1"/>
    <col min="15863" max="15863" width="0.140625" customWidth="1"/>
    <col min="15864" max="15864" width="13.7109375" customWidth="1"/>
    <col min="15865" max="15865" width="1.7109375" customWidth="1"/>
    <col min="15866" max="15866" width="7.140625" customWidth="1"/>
    <col min="15867" max="15867" width="18.28515625" customWidth="1"/>
    <col min="15868" max="15868" width="16.140625" customWidth="1"/>
    <col min="15869" max="15869" width="4.42578125" customWidth="1"/>
    <col min="15870" max="15870" width="18.85546875" customWidth="1"/>
    <col min="15871" max="15871" width="2.5703125" customWidth="1"/>
    <col min="15872" max="15872" width="7.5703125" customWidth="1"/>
    <col min="15873" max="15873" width="13.140625" customWidth="1"/>
    <col min="15874" max="15874" width="3.42578125" customWidth="1"/>
    <col min="15875" max="15875" width="6.28515625" customWidth="1"/>
    <col min="15876" max="15876" width="1.140625" customWidth="1"/>
    <col min="15877" max="15877" width="0.140625" customWidth="1"/>
    <col min="15878" max="15878" width="0.28515625" customWidth="1"/>
    <col min="15879" max="15879" width="7.140625" customWidth="1"/>
    <col min="15880" max="15880" width="6.42578125" customWidth="1"/>
    <col min="15881" max="15882" width="1.85546875" customWidth="1"/>
    <col min="15883" max="15883" width="4.42578125" customWidth="1"/>
    <col min="15884" max="15884" width="6.28515625" customWidth="1"/>
    <col min="15885" max="15885" width="2.140625" customWidth="1"/>
    <col min="15886" max="15886" width="1.28515625" customWidth="1"/>
    <col min="16119" max="16119" width="0.140625" customWidth="1"/>
    <col min="16120" max="16120" width="13.7109375" customWidth="1"/>
    <col min="16121" max="16121" width="1.7109375" customWidth="1"/>
    <col min="16122" max="16122" width="7.140625" customWidth="1"/>
    <col min="16123" max="16123" width="18.28515625" customWidth="1"/>
    <col min="16124" max="16124" width="16.140625" customWidth="1"/>
    <col min="16125" max="16125" width="4.42578125" customWidth="1"/>
    <col min="16126" max="16126" width="18.85546875" customWidth="1"/>
    <col min="16127" max="16127" width="2.5703125" customWidth="1"/>
    <col min="16128" max="16128" width="7.5703125" customWidth="1"/>
    <col min="16129" max="16129" width="13.140625" customWidth="1"/>
    <col min="16130" max="16130" width="3.42578125" customWidth="1"/>
    <col min="16131" max="16131" width="6.28515625" customWidth="1"/>
    <col min="16132" max="16132" width="1.140625" customWidth="1"/>
    <col min="16133" max="16133" width="0.140625" customWidth="1"/>
    <col min="16134" max="16134" width="0.28515625" customWidth="1"/>
    <col min="16135" max="16135" width="7.140625" customWidth="1"/>
    <col min="16136" max="16136" width="6.42578125" customWidth="1"/>
    <col min="16137" max="16138" width="1.85546875" customWidth="1"/>
    <col min="16139" max="16139" width="4.42578125" customWidth="1"/>
    <col min="16140" max="16140" width="6.28515625" customWidth="1"/>
    <col min="16141" max="16141" width="2.140625" customWidth="1"/>
    <col min="16142" max="16142" width="1.28515625" customWidth="1"/>
  </cols>
  <sheetData>
    <row r="1" spans="1:16" ht="14.25" customHeight="1" x14ac:dyDescent="0.25">
      <c r="A1" s="366" t="s">
        <v>309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ht="12" customHeight="1" x14ac:dyDescent="0.25">
      <c r="B2" t="s">
        <v>347</v>
      </c>
    </row>
    <row r="3" spans="1:16" ht="12" customHeight="1" x14ac:dyDescent="0.25">
      <c r="B3" t="s">
        <v>345</v>
      </c>
    </row>
    <row r="4" spans="1:16" ht="15.75" customHeight="1" x14ac:dyDescent="0.25">
      <c r="B4" s="57"/>
      <c r="C4" s="57"/>
      <c r="D4" s="345" t="s">
        <v>9</v>
      </c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</row>
    <row r="5" spans="1:16" ht="16.5" customHeight="1" x14ac:dyDescent="0.25">
      <c r="B5" s="342" t="s">
        <v>350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</row>
    <row r="6" spans="1:16" ht="17.25" customHeight="1" x14ac:dyDescent="0.25">
      <c r="B6" s="57"/>
      <c r="C6" s="57"/>
      <c r="D6" s="57"/>
      <c r="E6" s="57"/>
      <c r="F6" s="57" t="s">
        <v>344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3.5" customHeight="1" x14ac:dyDescent="0.25"/>
    <row r="8" spans="1:16" ht="39" customHeight="1" x14ac:dyDescent="0.25">
      <c r="A8" s="367"/>
      <c r="B8" s="367"/>
      <c r="C8" s="367"/>
      <c r="D8" s="367"/>
      <c r="E8" s="367"/>
      <c r="F8" s="367"/>
      <c r="G8" s="144" t="s">
        <v>396</v>
      </c>
      <c r="H8" s="145" t="s">
        <v>383</v>
      </c>
      <c r="I8" s="368" t="s">
        <v>397</v>
      </c>
      <c r="J8" s="368"/>
      <c r="K8" s="368" t="s">
        <v>388</v>
      </c>
      <c r="L8" s="368"/>
      <c r="M8" s="368" t="s">
        <v>386</v>
      </c>
      <c r="N8" s="368"/>
      <c r="O8" s="368" t="s">
        <v>387</v>
      </c>
      <c r="P8" s="368"/>
    </row>
    <row r="9" spans="1:16" ht="15" customHeight="1" x14ac:dyDescent="0.25">
      <c r="A9" s="363" t="s">
        <v>310</v>
      </c>
      <c r="B9" s="363"/>
      <c r="C9" s="363"/>
      <c r="D9" s="363"/>
      <c r="E9" s="363" t="s">
        <v>311</v>
      </c>
      <c r="F9" s="363"/>
      <c r="G9" s="96"/>
      <c r="H9" s="96"/>
      <c r="I9" s="96"/>
      <c r="J9" s="364"/>
      <c r="K9" s="364"/>
      <c r="L9" s="364"/>
      <c r="M9" s="365"/>
      <c r="N9" s="365"/>
      <c r="O9" s="364"/>
      <c r="P9" s="364"/>
    </row>
    <row r="10" spans="1:16" ht="15" customHeight="1" x14ac:dyDescent="0.25">
      <c r="A10" s="363" t="s">
        <v>312</v>
      </c>
      <c r="B10" s="363"/>
      <c r="C10" s="363"/>
      <c r="D10" s="363"/>
      <c r="E10" s="363" t="s">
        <v>311</v>
      </c>
      <c r="F10" s="363"/>
      <c r="G10" s="96"/>
      <c r="H10" s="96"/>
      <c r="I10" s="96"/>
      <c r="J10" s="364"/>
      <c r="K10" s="364"/>
      <c r="L10" s="364"/>
      <c r="M10" s="365"/>
      <c r="N10" s="365"/>
      <c r="O10" s="364"/>
      <c r="P10" s="364"/>
    </row>
    <row r="11" spans="1:16" ht="12.75" customHeight="1" x14ac:dyDescent="0.25">
      <c r="A11" s="369" t="s">
        <v>315</v>
      </c>
      <c r="B11" s="369"/>
      <c r="C11" s="369"/>
      <c r="D11" s="369"/>
      <c r="E11" s="370" t="s">
        <v>317</v>
      </c>
      <c r="F11" s="370"/>
      <c r="G11" s="99">
        <v>9225.74</v>
      </c>
      <c r="H11" s="99">
        <v>987173.19</v>
      </c>
      <c r="I11" s="99">
        <v>987173.19</v>
      </c>
      <c r="J11" s="371">
        <v>764814.13</v>
      </c>
      <c r="K11" s="371"/>
      <c r="L11" s="371"/>
      <c r="M11" s="372">
        <f t="shared" ref="M11" si="0">J11/G11*100</f>
        <v>8290.0030783438506</v>
      </c>
      <c r="N11" s="372"/>
      <c r="O11" s="371">
        <f t="shared" ref="O11" si="1">J11/I11*100</f>
        <v>77.475172315001799</v>
      </c>
      <c r="P11" s="371"/>
    </row>
    <row r="12" spans="1:16" ht="21" customHeight="1" x14ac:dyDescent="0.25">
      <c r="A12" s="373"/>
      <c r="B12" s="373"/>
      <c r="C12" s="373"/>
      <c r="D12" s="373"/>
      <c r="E12" s="360" t="s">
        <v>328</v>
      </c>
      <c r="F12" s="360"/>
      <c r="G12" s="101">
        <v>9225.74</v>
      </c>
      <c r="H12" s="101">
        <v>987173.19</v>
      </c>
      <c r="I12" s="101">
        <v>987173.19</v>
      </c>
      <c r="J12" s="361">
        <v>764814.16</v>
      </c>
      <c r="K12" s="361"/>
      <c r="L12" s="361"/>
      <c r="M12" s="359">
        <f>J12/G12*100</f>
        <v>8290.0034035210192</v>
      </c>
      <c r="N12" s="359"/>
      <c r="O12" s="352">
        <f>J12/I12*100</f>
        <v>77.475175353982223</v>
      </c>
      <c r="P12" s="352"/>
    </row>
    <row r="13" spans="1:16" ht="21" customHeight="1" x14ac:dyDescent="0.25">
      <c r="A13" s="373"/>
      <c r="B13" s="373"/>
      <c r="C13" s="373"/>
      <c r="D13" s="373"/>
      <c r="E13" s="360" t="s">
        <v>145</v>
      </c>
      <c r="F13" s="360"/>
      <c r="G13" s="101">
        <v>2968.84</v>
      </c>
      <c r="H13" s="101">
        <v>941846.55</v>
      </c>
      <c r="I13" s="101">
        <v>941846.55</v>
      </c>
      <c r="J13" s="361">
        <v>757727.19</v>
      </c>
      <c r="K13" s="361"/>
      <c r="L13" s="361"/>
      <c r="M13" s="359">
        <f t="shared" ref="M13:M26" si="2">J13/G13*100</f>
        <v>25522.668449630153</v>
      </c>
      <c r="N13" s="359"/>
      <c r="O13" s="352">
        <f t="shared" ref="O13:O29" si="3">J13/I13*100</f>
        <v>80.451235925852245</v>
      </c>
      <c r="P13" s="352"/>
    </row>
    <row r="14" spans="1:16" ht="21" customHeight="1" x14ac:dyDescent="0.25">
      <c r="A14" s="373"/>
      <c r="B14" s="373"/>
      <c r="C14" s="373"/>
      <c r="D14" s="373"/>
      <c r="E14" s="360" t="s">
        <v>147</v>
      </c>
      <c r="F14" s="360"/>
      <c r="G14" s="101">
        <v>2548.36</v>
      </c>
      <c r="H14" s="101">
        <v>799834.94</v>
      </c>
      <c r="I14" s="101">
        <v>799834.94</v>
      </c>
      <c r="J14" s="361">
        <v>650409.61</v>
      </c>
      <c r="K14" s="361"/>
      <c r="L14" s="361"/>
      <c r="M14" s="359">
        <f t="shared" si="2"/>
        <v>25522.67379805051</v>
      </c>
      <c r="N14" s="359"/>
      <c r="O14" s="352">
        <f t="shared" si="3"/>
        <v>81.317979182054742</v>
      </c>
      <c r="P14" s="352"/>
    </row>
    <row r="15" spans="1:16" ht="21" customHeight="1" x14ac:dyDescent="0.25">
      <c r="A15" s="373"/>
      <c r="B15" s="373"/>
      <c r="C15" s="373"/>
      <c r="D15" s="373"/>
      <c r="E15" s="360" t="s">
        <v>149</v>
      </c>
      <c r="F15" s="360"/>
      <c r="G15" s="101">
        <v>2548.36</v>
      </c>
      <c r="H15" s="101">
        <v>799834.94</v>
      </c>
      <c r="I15" s="101">
        <v>799834.94</v>
      </c>
      <c r="J15" s="361">
        <v>650409.61</v>
      </c>
      <c r="K15" s="361"/>
      <c r="L15" s="361"/>
      <c r="M15" s="359">
        <f t="shared" si="2"/>
        <v>25522.67379805051</v>
      </c>
      <c r="N15" s="359"/>
      <c r="O15" s="352">
        <f t="shared" si="3"/>
        <v>81.317979182054742</v>
      </c>
      <c r="P15" s="352"/>
    </row>
    <row r="16" spans="1:16" ht="21" customHeight="1" x14ac:dyDescent="0.25">
      <c r="A16" s="373"/>
      <c r="B16" s="373"/>
      <c r="C16" s="373"/>
      <c r="D16" s="373"/>
      <c r="E16" s="360" t="s">
        <v>159</v>
      </c>
      <c r="F16" s="360"/>
      <c r="G16" s="101">
        <v>420.48</v>
      </c>
      <c r="H16" s="101">
        <v>142011.60999999999</v>
      </c>
      <c r="I16" s="101">
        <v>142011.60999999999</v>
      </c>
      <c r="J16" s="361">
        <v>107317.58</v>
      </c>
      <c r="K16" s="361"/>
      <c r="L16" s="361"/>
      <c r="M16" s="359">
        <f t="shared" si="2"/>
        <v>25522.63603500761</v>
      </c>
      <c r="N16" s="359"/>
      <c r="O16" s="352">
        <f t="shared" si="3"/>
        <v>75.569581951785509</v>
      </c>
      <c r="P16" s="352"/>
    </row>
    <row r="17" spans="1:18" ht="21" customHeight="1" x14ac:dyDescent="0.25">
      <c r="A17" s="373"/>
      <c r="B17" s="373"/>
      <c r="C17" s="373"/>
      <c r="D17" s="373"/>
      <c r="E17" s="360" t="s">
        <v>161</v>
      </c>
      <c r="F17" s="360"/>
      <c r="G17" s="101">
        <v>420.48</v>
      </c>
      <c r="H17" s="101">
        <v>142011.60999999999</v>
      </c>
      <c r="I17" s="101">
        <v>142011.60999999999</v>
      </c>
      <c r="J17" s="361">
        <v>107317.58</v>
      </c>
      <c r="K17" s="361"/>
      <c r="L17" s="361"/>
      <c r="M17" s="359">
        <f t="shared" si="2"/>
        <v>25522.63603500761</v>
      </c>
      <c r="N17" s="359"/>
      <c r="O17" s="352">
        <f t="shared" si="3"/>
        <v>75.569581951785509</v>
      </c>
      <c r="P17" s="352"/>
    </row>
    <row r="18" spans="1:18" ht="21" customHeight="1" x14ac:dyDescent="0.25">
      <c r="A18" s="373"/>
      <c r="B18" s="373"/>
      <c r="C18" s="373"/>
      <c r="D18" s="373"/>
      <c r="E18" s="360" t="s">
        <v>164</v>
      </c>
      <c r="F18" s="360"/>
      <c r="G18" s="101">
        <v>6256.9</v>
      </c>
      <c r="H18" s="101">
        <v>45326.64</v>
      </c>
      <c r="I18" s="101">
        <v>45326.64</v>
      </c>
      <c r="J18" s="361">
        <v>7086.94</v>
      </c>
      <c r="K18" s="361"/>
      <c r="L18" s="361"/>
      <c r="M18" s="359">
        <f t="shared" si="2"/>
        <v>113.26599434224616</v>
      </c>
      <c r="N18" s="359"/>
      <c r="O18" s="352">
        <f t="shared" si="3"/>
        <v>15.635264383153041</v>
      </c>
      <c r="P18" s="352"/>
    </row>
    <row r="19" spans="1:18" ht="21" customHeight="1" x14ac:dyDescent="0.25">
      <c r="A19" s="135"/>
      <c r="B19" s="135"/>
      <c r="C19" s="135"/>
      <c r="D19" s="135"/>
      <c r="E19" s="360" t="s">
        <v>368</v>
      </c>
      <c r="F19" s="360"/>
      <c r="G19" s="136">
        <v>0</v>
      </c>
      <c r="H19" s="136">
        <v>477.84</v>
      </c>
      <c r="I19" s="136">
        <v>477.84</v>
      </c>
      <c r="J19" s="136"/>
      <c r="K19" s="136"/>
      <c r="L19" s="136">
        <v>378.59</v>
      </c>
      <c r="M19" s="359">
        <v>0</v>
      </c>
      <c r="N19" s="359"/>
      <c r="O19" s="352">
        <v>79.23</v>
      </c>
      <c r="P19" s="352"/>
    </row>
    <row r="20" spans="1:18" ht="21" customHeight="1" x14ac:dyDescent="0.25">
      <c r="A20" s="135"/>
      <c r="B20" s="135"/>
      <c r="C20" s="135"/>
      <c r="D20" s="135"/>
      <c r="E20" s="360" t="s">
        <v>170</v>
      </c>
      <c r="F20" s="360"/>
      <c r="G20" s="136">
        <v>0</v>
      </c>
      <c r="H20" s="136">
        <v>477.84</v>
      </c>
      <c r="I20" s="136">
        <v>477.84</v>
      </c>
      <c r="J20" s="361">
        <v>378.59</v>
      </c>
      <c r="K20" s="361"/>
      <c r="L20" s="361"/>
      <c r="M20" s="359">
        <v>0</v>
      </c>
      <c r="N20" s="359"/>
      <c r="O20" s="352">
        <f t="shared" ref="O20" si="4">J20/I20*100</f>
        <v>79.229449188012723</v>
      </c>
      <c r="P20" s="352"/>
    </row>
    <row r="21" spans="1:18" ht="21" customHeight="1" x14ac:dyDescent="0.25">
      <c r="A21" s="373"/>
      <c r="B21" s="373"/>
      <c r="C21" s="373"/>
      <c r="D21" s="373"/>
      <c r="E21" s="360" t="s">
        <v>174</v>
      </c>
      <c r="F21" s="360"/>
      <c r="G21" s="101">
        <v>0</v>
      </c>
      <c r="H21" s="101">
        <v>2125.1799999999998</v>
      </c>
      <c r="I21" s="101">
        <v>2125.1799999999998</v>
      </c>
      <c r="J21" s="361">
        <v>0</v>
      </c>
      <c r="K21" s="361"/>
      <c r="L21" s="361"/>
      <c r="M21" s="359">
        <v>0</v>
      </c>
      <c r="N21" s="359"/>
      <c r="O21" s="352">
        <v>0</v>
      </c>
      <c r="P21" s="352"/>
    </row>
    <row r="22" spans="1:18" ht="21" customHeight="1" x14ac:dyDescent="0.25">
      <c r="A22" s="373"/>
      <c r="B22" s="373"/>
      <c r="C22" s="373"/>
      <c r="D22" s="373"/>
      <c r="E22" s="360" t="s">
        <v>176</v>
      </c>
      <c r="F22" s="360"/>
      <c r="G22" s="101">
        <v>0</v>
      </c>
      <c r="H22" s="101">
        <v>500</v>
      </c>
      <c r="I22" s="101">
        <v>500</v>
      </c>
      <c r="J22" s="361">
        <v>0</v>
      </c>
      <c r="K22" s="361"/>
      <c r="L22" s="361"/>
      <c r="M22" s="359">
        <v>0</v>
      </c>
      <c r="N22" s="359"/>
      <c r="O22" s="352">
        <v>0</v>
      </c>
      <c r="P22" s="352"/>
    </row>
    <row r="23" spans="1:18" ht="21" customHeight="1" x14ac:dyDescent="0.25">
      <c r="A23" s="373"/>
      <c r="B23" s="373"/>
      <c r="C23" s="373"/>
      <c r="D23" s="373"/>
      <c r="E23" s="360" t="s">
        <v>180</v>
      </c>
      <c r="F23" s="360"/>
      <c r="G23" s="101">
        <v>0</v>
      </c>
      <c r="H23" s="101">
        <v>1625.18</v>
      </c>
      <c r="I23" s="101">
        <v>1625.18</v>
      </c>
      <c r="J23" s="361">
        <v>0</v>
      </c>
      <c r="K23" s="361"/>
      <c r="L23" s="361"/>
      <c r="M23" s="359">
        <v>0</v>
      </c>
      <c r="N23" s="359"/>
      <c r="O23" s="352">
        <f>J23/I23*100</f>
        <v>0</v>
      </c>
      <c r="P23" s="352"/>
    </row>
    <row r="24" spans="1:18" ht="21" customHeight="1" x14ac:dyDescent="0.25">
      <c r="A24" s="373"/>
      <c r="B24" s="373"/>
      <c r="C24" s="373"/>
      <c r="D24" s="373"/>
      <c r="E24" s="360" t="s">
        <v>186</v>
      </c>
      <c r="F24" s="360"/>
      <c r="G24" s="101">
        <v>6256.9</v>
      </c>
      <c r="H24" s="101">
        <v>41223.620000000003</v>
      </c>
      <c r="I24" s="101">
        <v>41223.620000000003</v>
      </c>
      <c r="J24" s="361">
        <v>5208.3500000000004</v>
      </c>
      <c r="K24" s="361"/>
      <c r="L24" s="361"/>
      <c r="M24" s="359">
        <f>J24/G24*100</f>
        <v>83.241701161917263</v>
      </c>
      <c r="N24" s="359"/>
      <c r="O24" s="352">
        <f t="shared" si="3"/>
        <v>12.634382909603767</v>
      </c>
      <c r="P24" s="352"/>
    </row>
    <row r="25" spans="1:18" ht="21" customHeight="1" x14ac:dyDescent="0.25">
      <c r="A25" s="373"/>
      <c r="B25" s="373"/>
      <c r="C25" s="373"/>
      <c r="D25" s="373"/>
      <c r="E25" s="360" t="s">
        <v>188</v>
      </c>
      <c r="F25" s="360"/>
      <c r="G25" s="101">
        <v>0</v>
      </c>
      <c r="H25" s="101">
        <v>19908.419999999998</v>
      </c>
      <c r="I25" s="101">
        <v>19908.419999999998</v>
      </c>
      <c r="J25" s="361">
        <v>0</v>
      </c>
      <c r="K25" s="361"/>
      <c r="L25" s="361"/>
      <c r="M25" s="359">
        <v>0</v>
      </c>
      <c r="N25" s="359"/>
      <c r="O25" s="352">
        <f t="shared" si="3"/>
        <v>0</v>
      </c>
      <c r="P25" s="352"/>
    </row>
    <row r="26" spans="1:18" ht="21" customHeight="1" x14ac:dyDescent="0.25">
      <c r="A26" s="373"/>
      <c r="B26" s="373"/>
      <c r="C26" s="373"/>
      <c r="D26" s="373"/>
      <c r="E26" s="360" t="s">
        <v>198</v>
      </c>
      <c r="F26" s="360"/>
      <c r="G26" s="101">
        <v>6256.9</v>
      </c>
      <c r="H26" s="101">
        <v>7565.2</v>
      </c>
      <c r="I26" s="101">
        <v>7565.2</v>
      </c>
      <c r="J26" s="361">
        <v>1702.5</v>
      </c>
      <c r="K26" s="361"/>
      <c r="L26" s="361"/>
      <c r="M26" s="359">
        <f t="shared" si="2"/>
        <v>27.209960203934859</v>
      </c>
      <c r="N26" s="359"/>
      <c r="O26" s="352">
        <f t="shared" si="3"/>
        <v>22.504362078993285</v>
      </c>
      <c r="P26" s="352"/>
    </row>
    <row r="27" spans="1:18" ht="21" customHeight="1" x14ac:dyDescent="0.25">
      <c r="A27" s="373"/>
      <c r="B27" s="373"/>
      <c r="C27" s="373"/>
      <c r="D27" s="373"/>
      <c r="E27" s="360" t="s">
        <v>204</v>
      </c>
      <c r="F27" s="360"/>
      <c r="G27" s="101">
        <v>0</v>
      </c>
      <c r="H27" s="101">
        <v>13750</v>
      </c>
      <c r="I27" s="101">
        <v>13750</v>
      </c>
      <c r="J27" s="361">
        <v>3505.85</v>
      </c>
      <c r="K27" s="361"/>
      <c r="L27" s="361"/>
      <c r="M27" s="359">
        <v>0</v>
      </c>
      <c r="N27" s="359"/>
      <c r="O27" s="352">
        <f t="shared" si="3"/>
        <v>25.497090909090907</v>
      </c>
      <c r="P27" s="352"/>
    </row>
    <row r="28" spans="1:18" ht="21" customHeight="1" x14ac:dyDescent="0.25">
      <c r="A28" s="373"/>
      <c r="B28" s="373"/>
      <c r="C28" s="373"/>
      <c r="D28" s="373"/>
      <c r="E28" s="360" t="s">
        <v>206</v>
      </c>
      <c r="F28" s="360"/>
      <c r="G28" s="101">
        <v>0</v>
      </c>
      <c r="H28" s="101">
        <v>1500</v>
      </c>
      <c r="I28" s="101">
        <v>1500</v>
      </c>
      <c r="J28" s="361">
        <v>1500</v>
      </c>
      <c r="K28" s="361"/>
      <c r="L28" s="361"/>
      <c r="M28" s="359">
        <v>0</v>
      </c>
      <c r="N28" s="359"/>
      <c r="O28" s="352">
        <f t="shared" si="3"/>
        <v>100</v>
      </c>
      <c r="P28" s="352"/>
    </row>
    <row r="29" spans="1:18" ht="21" customHeight="1" x14ac:dyDescent="0.25">
      <c r="A29" s="373"/>
      <c r="B29" s="373"/>
      <c r="C29" s="373"/>
      <c r="D29" s="373"/>
      <c r="E29" s="360" t="s">
        <v>212</v>
      </c>
      <c r="F29" s="360"/>
      <c r="G29" s="101">
        <v>0</v>
      </c>
      <c r="H29" s="101">
        <v>1500</v>
      </c>
      <c r="I29" s="101">
        <v>1500</v>
      </c>
      <c r="J29" s="361">
        <v>1500</v>
      </c>
      <c r="K29" s="361"/>
      <c r="L29" s="361"/>
      <c r="M29" s="359">
        <v>0</v>
      </c>
      <c r="N29" s="359"/>
      <c r="O29" s="352">
        <f t="shared" si="3"/>
        <v>100</v>
      </c>
      <c r="P29" s="352"/>
    </row>
    <row r="30" spans="1:18" ht="12.75" customHeight="1" x14ac:dyDescent="0.25">
      <c r="A30" s="369" t="s">
        <v>315</v>
      </c>
      <c r="B30" s="369"/>
      <c r="C30" s="369"/>
      <c r="D30" s="369"/>
      <c r="E30" s="370" t="s">
        <v>318</v>
      </c>
      <c r="F30" s="370"/>
      <c r="G30" s="99">
        <v>1283205.23</v>
      </c>
      <c r="H30" s="99">
        <v>2545573.87</v>
      </c>
      <c r="I30" s="99">
        <v>2467726.17</v>
      </c>
      <c r="J30" s="371">
        <v>608938.86</v>
      </c>
      <c r="K30" s="371"/>
      <c r="L30" s="371"/>
      <c r="M30" s="372">
        <f>J30/G30*100</f>
        <v>47.454518245690132</v>
      </c>
      <c r="N30" s="372"/>
      <c r="O30" s="371">
        <f>J30/I30*100</f>
        <v>24.676111450404566</v>
      </c>
      <c r="P30" s="371"/>
      <c r="R30" s="27"/>
    </row>
    <row r="31" spans="1:18" ht="27.75" customHeight="1" x14ac:dyDescent="0.25">
      <c r="A31" s="373"/>
      <c r="B31" s="373"/>
      <c r="C31" s="373"/>
      <c r="D31" s="373"/>
      <c r="E31" s="360" t="s">
        <v>328</v>
      </c>
      <c r="F31" s="360"/>
      <c r="G31" s="101">
        <v>1272699.6499999999</v>
      </c>
      <c r="H31" s="101">
        <v>2473798.87</v>
      </c>
      <c r="I31" s="101">
        <v>2395951.17</v>
      </c>
      <c r="J31" s="361">
        <v>583858.49</v>
      </c>
      <c r="K31" s="361"/>
      <c r="L31" s="361"/>
      <c r="M31" s="359">
        <f t="shared" ref="M31:M39" si="5">J31/G31*100</f>
        <v>45.875591307029907</v>
      </c>
      <c r="N31" s="359"/>
      <c r="O31" s="352">
        <f>J31/I31*100</f>
        <v>24.368547126943326</v>
      </c>
      <c r="P31" s="352"/>
    </row>
    <row r="32" spans="1:18" ht="27.75" customHeight="1" x14ac:dyDescent="0.25">
      <c r="A32" s="373"/>
      <c r="B32" s="373"/>
      <c r="C32" s="373"/>
      <c r="D32" s="373"/>
      <c r="E32" s="360" t="s">
        <v>145</v>
      </c>
      <c r="F32" s="360"/>
      <c r="G32" s="101">
        <v>1034066.57</v>
      </c>
      <c r="H32" s="101">
        <v>1665410.04</v>
      </c>
      <c r="I32" s="101">
        <v>1685410.04</v>
      </c>
      <c r="J32" s="361">
        <v>359684.09</v>
      </c>
      <c r="K32" s="361"/>
      <c r="L32" s="361"/>
      <c r="M32" s="359">
        <f t="shared" si="5"/>
        <v>34.78345596260791</v>
      </c>
      <c r="N32" s="359"/>
      <c r="O32" s="352">
        <f t="shared" ref="O32:O39" si="6">J32/I32*100</f>
        <v>21.341043512473679</v>
      </c>
      <c r="P32" s="352"/>
    </row>
    <row r="33" spans="1:16" ht="27.75" customHeight="1" x14ac:dyDescent="0.25">
      <c r="A33" s="373"/>
      <c r="B33" s="373"/>
      <c r="C33" s="373"/>
      <c r="D33" s="373"/>
      <c r="E33" s="360" t="s">
        <v>147</v>
      </c>
      <c r="F33" s="360"/>
      <c r="G33" s="101">
        <v>817161.05</v>
      </c>
      <c r="H33" s="101">
        <v>1266085.3899999999</v>
      </c>
      <c r="I33" s="101">
        <v>1286085.3899999999</v>
      </c>
      <c r="J33" s="361">
        <v>250773.94</v>
      </c>
      <c r="K33" s="361"/>
      <c r="L33" s="361"/>
      <c r="M33" s="359">
        <f t="shared" si="5"/>
        <v>30.68843528457456</v>
      </c>
      <c r="N33" s="359"/>
      <c r="O33" s="352">
        <f t="shared" si="6"/>
        <v>19.499011648052392</v>
      </c>
      <c r="P33" s="352"/>
    </row>
    <row r="34" spans="1:16" ht="27.75" customHeight="1" x14ac:dyDescent="0.25">
      <c r="A34" s="373"/>
      <c r="B34" s="373"/>
      <c r="C34" s="373"/>
      <c r="D34" s="373"/>
      <c r="E34" s="360" t="s">
        <v>149</v>
      </c>
      <c r="F34" s="360"/>
      <c r="G34" s="101">
        <v>751437.44</v>
      </c>
      <c r="H34" s="101">
        <v>1146085.3899999999</v>
      </c>
      <c r="I34" s="101">
        <v>1146085.3899999999</v>
      </c>
      <c r="J34" s="361">
        <v>172718.86</v>
      </c>
      <c r="K34" s="361"/>
      <c r="L34" s="361"/>
      <c r="M34" s="359">
        <f t="shared" si="5"/>
        <v>22.985128342819863</v>
      </c>
      <c r="N34" s="359"/>
      <c r="O34" s="352">
        <f t="shared" si="6"/>
        <v>15.070330841578915</v>
      </c>
      <c r="P34" s="352"/>
    </row>
    <row r="35" spans="1:16" ht="27.75" customHeight="1" x14ac:dyDescent="0.25">
      <c r="A35" s="373"/>
      <c r="B35" s="373"/>
      <c r="C35" s="373"/>
      <c r="D35" s="373"/>
      <c r="E35" s="360" t="s">
        <v>151</v>
      </c>
      <c r="F35" s="360"/>
      <c r="G35" s="101">
        <v>62459.22</v>
      </c>
      <c r="H35" s="101">
        <v>120000</v>
      </c>
      <c r="I35" s="101">
        <v>140000</v>
      </c>
      <c r="J35" s="361">
        <v>74531.47</v>
      </c>
      <c r="K35" s="361"/>
      <c r="L35" s="361"/>
      <c r="M35" s="359">
        <f t="shared" si="5"/>
        <v>119.3282112712903</v>
      </c>
      <c r="N35" s="359"/>
      <c r="O35" s="352">
        <f t="shared" si="6"/>
        <v>53.236764285714287</v>
      </c>
      <c r="P35" s="352"/>
    </row>
    <row r="36" spans="1:16" ht="27.75" customHeight="1" x14ac:dyDescent="0.25">
      <c r="A36" s="135"/>
      <c r="B36" s="135"/>
      <c r="C36" s="135"/>
      <c r="D36" s="135"/>
      <c r="E36" s="360" t="s">
        <v>153</v>
      </c>
      <c r="F36" s="360"/>
      <c r="G36" s="136">
        <v>3264.39</v>
      </c>
      <c r="H36" s="136">
        <v>0</v>
      </c>
      <c r="I36" s="136">
        <v>0</v>
      </c>
      <c r="J36" s="361">
        <v>3523.61</v>
      </c>
      <c r="K36" s="361"/>
      <c r="L36" s="361"/>
      <c r="M36" s="359">
        <v>0</v>
      </c>
      <c r="N36" s="359"/>
      <c r="O36" s="352">
        <v>0</v>
      </c>
      <c r="P36" s="352"/>
    </row>
    <row r="37" spans="1:16" ht="27.75" customHeight="1" x14ac:dyDescent="0.25">
      <c r="A37" s="373"/>
      <c r="B37" s="373"/>
      <c r="C37" s="373"/>
      <c r="D37" s="373"/>
      <c r="E37" s="360" t="s">
        <v>155</v>
      </c>
      <c r="F37" s="360"/>
      <c r="G37" s="101">
        <v>68138.14</v>
      </c>
      <c r="H37" s="101">
        <v>180705</v>
      </c>
      <c r="I37" s="101">
        <v>180705</v>
      </c>
      <c r="J37" s="361">
        <v>67590.09</v>
      </c>
      <c r="K37" s="361"/>
      <c r="L37" s="361"/>
      <c r="M37" s="359">
        <f t="shared" si="5"/>
        <v>99.195678073983231</v>
      </c>
      <c r="N37" s="359"/>
      <c r="O37" s="352">
        <f t="shared" si="6"/>
        <v>37.403552751722415</v>
      </c>
      <c r="P37" s="352"/>
    </row>
    <row r="38" spans="1:16" ht="27.75" customHeight="1" x14ac:dyDescent="0.25">
      <c r="A38" s="373"/>
      <c r="B38" s="373"/>
      <c r="C38" s="373"/>
      <c r="D38" s="373"/>
      <c r="E38" s="360" t="s">
        <v>157</v>
      </c>
      <c r="F38" s="360"/>
      <c r="G38" s="101">
        <v>68138.14</v>
      </c>
      <c r="H38" s="101">
        <v>180705</v>
      </c>
      <c r="I38" s="101">
        <v>180705</v>
      </c>
      <c r="J38" s="361">
        <v>67590.09</v>
      </c>
      <c r="K38" s="361"/>
      <c r="L38" s="361"/>
      <c r="M38" s="359">
        <f t="shared" si="5"/>
        <v>99.195678073983231</v>
      </c>
      <c r="N38" s="359"/>
      <c r="O38" s="352">
        <f t="shared" si="6"/>
        <v>37.403552751722415</v>
      </c>
      <c r="P38" s="352"/>
    </row>
    <row r="39" spans="1:16" ht="27.75" customHeight="1" x14ac:dyDescent="0.25">
      <c r="A39" s="373"/>
      <c r="B39" s="373"/>
      <c r="C39" s="373"/>
      <c r="D39" s="373"/>
      <c r="E39" s="360" t="s">
        <v>159</v>
      </c>
      <c r="F39" s="360"/>
      <c r="G39" s="101">
        <v>148767.38</v>
      </c>
      <c r="H39" s="101">
        <v>218619.65</v>
      </c>
      <c r="I39" s="101">
        <v>218619.65</v>
      </c>
      <c r="J39" s="361">
        <v>41320.06</v>
      </c>
      <c r="K39" s="361"/>
      <c r="L39" s="361"/>
      <c r="M39" s="359">
        <f t="shared" si="5"/>
        <v>27.774946362569537</v>
      </c>
      <c r="N39" s="359"/>
      <c r="O39" s="352">
        <f t="shared" si="6"/>
        <v>18.900432783603851</v>
      </c>
      <c r="P39" s="352"/>
    </row>
    <row r="40" spans="1:16" ht="27.75" customHeight="1" x14ac:dyDescent="0.25">
      <c r="A40" s="373"/>
      <c r="B40" s="373"/>
      <c r="C40" s="373"/>
      <c r="D40" s="373"/>
      <c r="E40" s="360" t="s">
        <v>161</v>
      </c>
      <c r="F40" s="360"/>
      <c r="G40" s="101">
        <v>148767.38</v>
      </c>
      <c r="H40" s="101">
        <v>218619.65</v>
      </c>
      <c r="I40" s="101">
        <v>218619.65</v>
      </c>
      <c r="J40" s="361">
        <v>41320.06</v>
      </c>
      <c r="K40" s="361"/>
      <c r="L40" s="361"/>
      <c r="M40" s="359">
        <f>J40/G40*100</f>
        <v>27.774946362569537</v>
      </c>
      <c r="N40" s="359"/>
      <c r="O40" s="352">
        <f t="shared" ref="O40" si="7">J40/I40*100</f>
        <v>18.900432783603851</v>
      </c>
      <c r="P40" s="352"/>
    </row>
    <row r="41" spans="1:16" ht="27.75" customHeight="1" x14ac:dyDescent="0.25">
      <c r="A41" s="373"/>
      <c r="B41" s="373"/>
      <c r="C41" s="373"/>
      <c r="D41" s="373"/>
      <c r="E41" s="360" t="s">
        <v>164</v>
      </c>
      <c r="F41" s="360"/>
      <c r="G41" s="101">
        <v>236676.24</v>
      </c>
      <c r="H41" s="101">
        <v>804138.83</v>
      </c>
      <c r="I41" s="101">
        <v>706391.13</v>
      </c>
      <c r="J41" s="361">
        <v>219019.43</v>
      </c>
      <c r="K41" s="361"/>
      <c r="L41" s="361"/>
      <c r="M41" s="359">
        <f t="shared" ref="M41:M42" si="8">J41/G41*100</f>
        <v>92.539677831623493</v>
      </c>
      <c r="N41" s="359"/>
      <c r="O41" s="352">
        <f t="shared" ref="O41:O42" si="9">J41/I41*100</f>
        <v>31.005404895160559</v>
      </c>
      <c r="P41" s="352"/>
    </row>
    <row r="42" spans="1:16" ht="27.75" customHeight="1" x14ac:dyDescent="0.25">
      <c r="A42" s="373"/>
      <c r="B42" s="373"/>
      <c r="C42" s="373"/>
      <c r="D42" s="373"/>
      <c r="E42" s="360" t="s">
        <v>166</v>
      </c>
      <c r="F42" s="360"/>
      <c r="G42" s="101">
        <v>6367.3</v>
      </c>
      <c r="H42" s="101">
        <v>11819.57</v>
      </c>
      <c r="I42" s="101">
        <v>13819.57</v>
      </c>
      <c r="J42" s="361">
        <v>15584.67</v>
      </c>
      <c r="K42" s="361"/>
      <c r="L42" s="361"/>
      <c r="M42" s="359">
        <f t="shared" si="8"/>
        <v>244.76104471282963</v>
      </c>
      <c r="N42" s="359"/>
      <c r="O42" s="352">
        <f t="shared" si="9"/>
        <v>112.77246687125577</v>
      </c>
      <c r="P42" s="352"/>
    </row>
    <row r="43" spans="1:16" ht="27.75" customHeight="1" x14ac:dyDescent="0.25">
      <c r="A43" s="373"/>
      <c r="B43" s="373"/>
      <c r="C43" s="373"/>
      <c r="D43" s="373"/>
      <c r="E43" s="360" t="s">
        <v>168</v>
      </c>
      <c r="F43" s="360"/>
      <c r="G43" s="101">
        <v>258.77999999999997</v>
      </c>
      <c r="H43" s="101">
        <v>0</v>
      </c>
      <c r="I43" s="101">
        <v>2000</v>
      </c>
      <c r="J43" s="361">
        <v>1655.52</v>
      </c>
      <c r="K43" s="361"/>
      <c r="L43" s="361"/>
      <c r="M43" s="359">
        <f>J43/G43*100</f>
        <v>639.74031996290296</v>
      </c>
      <c r="N43" s="359"/>
      <c r="O43" s="352">
        <f t="shared" ref="O43" si="10">J43/I43*100</f>
        <v>82.775999999999996</v>
      </c>
      <c r="P43" s="352"/>
    </row>
    <row r="44" spans="1:16" ht="27.75" customHeight="1" x14ac:dyDescent="0.25">
      <c r="A44" s="373"/>
      <c r="B44" s="373"/>
      <c r="C44" s="373"/>
      <c r="D44" s="373"/>
      <c r="E44" s="360" t="s">
        <v>170</v>
      </c>
      <c r="F44" s="360"/>
      <c r="G44" s="101">
        <v>1124.93</v>
      </c>
      <c r="H44" s="101">
        <v>5319.57</v>
      </c>
      <c r="I44" s="101">
        <v>5319.57</v>
      </c>
      <c r="J44" s="361">
        <v>5558.4</v>
      </c>
      <c r="K44" s="361"/>
      <c r="L44" s="361"/>
      <c r="M44" s="359">
        <f t="shared" ref="M44:M49" si="11">J44/G44*100</f>
        <v>494.11074466855712</v>
      </c>
      <c r="N44" s="359"/>
      <c r="O44" s="352">
        <f t="shared" ref="O44:O55" si="12">J44/I44*100</f>
        <v>104.48964859941687</v>
      </c>
      <c r="P44" s="352"/>
    </row>
    <row r="45" spans="1:16" ht="27.75" customHeight="1" x14ac:dyDescent="0.25">
      <c r="A45" s="373"/>
      <c r="B45" s="373"/>
      <c r="C45" s="373"/>
      <c r="D45" s="373"/>
      <c r="E45" s="360" t="s">
        <v>172</v>
      </c>
      <c r="F45" s="360"/>
      <c r="G45" s="101">
        <v>4983.59</v>
      </c>
      <c r="H45" s="101">
        <v>6500</v>
      </c>
      <c r="I45" s="101">
        <v>6500</v>
      </c>
      <c r="J45" s="361">
        <v>8370.75</v>
      </c>
      <c r="K45" s="361"/>
      <c r="L45" s="361"/>
      <c r="M45" s="359">
        <f t="shared" si="11"/>
        <v>167.96626528265767</v>
      </c>
      <c r="N45" s="359"/>
      <c r="O45" s="352">
        <f t="shared" si="12"/>
        <v>128.78076923076921</v>
      </c>
      <c r="P45" s="352"/>
    </row>
    <row r="46" spans="1:16" ht="27.75" customHeight="1" x14ac:dyDescent="0.25">
      <c r="A46" s="373"/>
      <c r="B46" s="373"/>
      <c r="C46" s="373"/>
      <c r="D46" s="373"/>
      <c r="E46" s="360" t="s">
        <v>174</v>
      </c>
      <c r="F46" s="360"/>
      <c r="G46" s="101">
        <v>107220.62</v>
      </c>
      <c r="H46" s="101">
        <v>635624.69999999995</v>
      </c>
      <c r="I46" s="101">
        <v>71785</v>
      </c>
      <c r="J46" s="361">
        <v>31012.05</v>
      </c>
      <c r="K46" s="361"/>
      <c r="L46" s="361"/>
      <c r="M46" s="359">
        <f t="shared" si="11"/>
        <v>28.92358764573456</v>
      </c>
      <c r="N46" s="359"/>
      <c r="O46" s="352">
        <f t="shared" si="12"/>
        <v>43.201295535278952</v>
      </c>
      <c r="P46" s="352"/>
    </row>
    <row r="47" spans="1:16" ht="27.75" customHeight="1" x14ac:dyDescent="0.25">
      <c r="A47" s="373"/>
      <c r="B47" s="373"/>
      <c r="C47" s="373"/>
      <c r="D47" s="373"/>
      <c r="E47" s="360" t="s">
        <v>176</v>
      </c>
      <c r="F47" s="360"/>
      <c r="G47" s="101">
        <v>26494.58</v>
      </c>
      <c r="H47" s="101">
        <v>67000</v>
      </c>
      <c r="I47" s="101">
        <v>67000</v>
      </c>
      <c r="J47" s="361">
        <v>30936.27</v>
      </c>
      <c r="K47" s="361"/>
      <c r="L47" s="361"/>
      <c r="M47" s="359">
        <f t="shared" si="11"/>
        <v>116.7645231590763</v>
      </c>
      <c r="N47" s="359"/>
      <c r="O47" s="352">
        <f t="shared" si="12"/>
        <v>46.173537313432838</v>
      </c>
      <c r="P47" s="352"/>
    </row>
    <row r="48" spans="1:16" ht="27.75" customHeight="1" x14ac:dyDescent="0.25">
      <c r="A48" s="373"/>
      <c r="B48" s="373"/>
      <c r="C48" s="373"/>
      <c r="D48" s="373"/>
      <c r="E48" s="360" t="s">
        <v>178</v>
      </c>
      <c r="F48" s="360"/>
      <c r="G48" s="101">
        <v>76803.09</v>
      </c>
      <c r="H48" s="101">
        <v>567814.69999999995</v>
      </c>
      <c r="I48" s="101">
        <v>3975</v>
      </c>
      <c r="J48" s="361">
        <v>0</v>
      </c>
      <c r="K48" s="361"/>
      <c r="L48" s="361"/>
      <c r="M48" s="359">
        <f t="shared" si="11"/>
        <v>0</v>
      </c>
      <c r="N48" s="359"/>
      <c r="O48" s="352">
        <f t="shared" si="12"/>
        <v>0</v>
      </c>
      <c r="P48" s="352"/>
    </row>
    <row r="49" spans="1:18" ht="27.75" customHeight="1" x14ac:dyDescent="0.25">
      <c r="A49" s="373"/>
      <c r="B49" s="373"/>
      <c r="C49" s="373"/>
      <c r="D49" s="373"/>
      <c r="E49" s="360" t="s">
        <v>180</v>
      </c>
      <c r="F49" s="360"/>
      <c r="G49" s="101">
        <v>1988.42</v>
      </c>
      <c r="H49" s="101">
        <v>810</v>
      </c>
      <c r="I49" s="101">
        <v>810</v>
      </c>
      <c r="J49" s="361">
        <v>0</v>
      </c>
      <c r="K49" s="361"/>
      <c r="L49" s="361"/>
      <c r="M49" s="359">
        <f t="shared" si="11"/>
        <v>0</v>
      </c>
      <c r="N49" s="359"/>
      <c r="O49" s="352">
        <f t="shared" si="12"/>
        <v>0</v>
      </c>
      <c r="P49" s="352"/>
    </row>
    <row r="50" spans="1:18" ht="27.75" customHeight="1" x14ac:dyDescent="0.25">
      <c r="A50" s="373"/>
      <c r="B50" s="373"/>
      <c r="C50" s="373"/>
      <c r="D50" s="373"/>
      <c r="E50" s="360" t="s">
        <v>182</v>
      </c>
      <c r="F50" s="360"/>
      <c r="G50" s="101">
        <v>0</v>
      </c>
      <c r="H50" s="101">
        <v>0</v>
      </c>
      <c r="I50" s="101">
        <v>0</v>
      </c>
      <c r="J50" s="361">
        <v>75.78</v>
      </c>
      <c r="K50" s="361"/>
      <c r="L50" s="361"/>
      <c r="M50" s="359">
        <v>0</v>
      </c>
      <c r="N50" s="359"/>
      <c r="O50" s="352">
        <v>0</v>
      </c>
      <c r="P50" s="352"/>
    </row>
    <row r="51" spans="1:18" ht="27.75" customHeight="1" x14ac:dyDescent="0.25">
      <c r="A51" s="373"/>
      <c r="B51" s="373"/>
      <c r="C51" s="373"/>
      <c r="D51" s="373"/>
      <c r="E51" s="360" t="s">
        <v>184</v>
      </c>
      <c r="F51" s="360"/>
      <c r="G51" s="101">
        <v>1934.53</v>
      </c>
      <c r="H51" s="101">
        <v>0</v>
      </c>
      <c r="I51" s="101">
        <v>0</v>
      </c>
      <c r="J51" s="361">
        <v>0</v>
      </c>
      <c r="K51" s="361"/>
      <c r="L51" s="361"/>
      <c r="M51" s="359">
        <v>0</v>
      </c>
      <c r="N51" s="359"/>
      <c r="O51" s="352">
        <v>0</v>
      </c>
      <c r="P51" s="352"/>
    </row>
    <row r="52" spans="1:18" ht="27.75" customHeight="1" x14ac:dyDescent="0.25">
      <c r="A52" s="373"/>
      <c r="B52" s="373"/>
      <c r="C52" s="373"/>
      <c r="D52" s="373"/>
      <c r="E52" s="360" t="s">
        <v>186</v>
      </c>
      <c r="F52" s="360"/>
      <c r="G52" s="101">
        <v>102779.28</v>
      </c>
      <c r="H52" s="101">
        <v>95550</v>
      </c>
      <c r="I52" s="101">
        <v>159642</v>
      </c>
      <c r="J52" s="361">
        <v>132332.32</v>
      </c>
      <c r="K52" s="361"/>
      <c r="L52" s="361"/>
      <c r="M52" s="359">
        <f>J52/G52*100</f>
        <v>128.75388891613173</v>
      </c>
      <c r="N52" s="359"/>
      <c r="O52" s="352">
        <f t="shared" si="12"/>
        <v>82.893173475651764</v>
      </c>
      <c r="P52" s="352"/>
    </row>
    <row r="53" spans="1:18" ht="27.75" customHeight="1" x14ac:dyDescent="0.25">
      <c r="A53" s="373"/>
      <c r="B53" s="373"/>
      <c r="C53" s="373"/>
      <c r="D53" s="373"/>
      <c r="E53" s="360" t="s">
        <v>188</v>
      </c>
      <c r="F53" s="360"/>
      <c r="G53" s="101">
        <v>6515.25</v>
      </c>
      <c r="H53" s="101">
        <v>0</v>
      </c>
      <c r="I53" s="101">
        <v>0</v>
      </c>
      <c r="J53" s="361">
        <v>0</v>
      </c>
      <c r="K53" s="361"/>
      <c r="L53" s="361"/>
      <c r="M53" s="359">
        <v>0</v>
      </c>
      <c r="N53" s="359"/>
      <c r="O53" s="352">
        <v>0</v>
      </c>
      <c r="P53" s="352"/>
    </row>
    <row r="54" spans="1:18" ht="27.75" customHeight="1" x14ac:dyDescent="0.25">
      <c r="A54" s="373"/>
      <c r="B54" s="373"/>
      <c r="C54" s="373"/>
      <c r="D54" s="373"/>
      <c r="E54" s="360" t="s">
        <v>192</v>
      </c>
      <c r="F54" s="360"/>
      <c r="G54" s="101">
        <v>0</v>
      </c>
      <c r="H54" s="101">
        <v>1140</v>
      </c>
      <c r="I54" s="101">
        <v>1140</v>
      </c>
      <c r="J54" s="361">
        <v>0</v>
      </c>
      <c r="K54" s="361"/>
      <c r="L54" s="361"/>
      <c r="M54" s="359">
        <v>0</v>
      </c>
      <c r="N54" s="359"/>
      <c r="O54" s="352">
        <f t="shared" si="12"/>
        <v>0</v>
      </c>
      <c r="P54" s="352"/>
    </row>
    <row r="55" spans="1:18" ht="27.75" customHeight="1" x14ac:dyDescent="0.25">
      <c r="A55" s="373"/>
      <c r="B55" s="373"/>
      <c r="C55" s="373"/>
      <c r="D55" s="373"/>
      <c r="E55" s="360" t="s">
        <v>198</v>
      </c>
      <c r="F55" s="360"/>
      <c r="G55" s="101">
        <v>27135.41</v>
      </c>
      <c r="H55" s="101">
        <v>30000</v>
      </c>
      <c r="I55" s="101">
        <v>30000</v>
      </c>
      <c r="J55" s="361">
        <v>43068.24</v>
      </c>
      <c r="K55" s="361"/>
      <c r="L55" s="361"/>
      <c r="M55" s="359">
        <f t="shared" ref="M55:M57" si="13">J55/G55*100</f>
        <v>158.71600981890452</v>
      </c>
      <c r="N55" s="359"/>
      <c r="O55" s="352">
        <f t="shared" si="12"/>
        <v>143.5608</v>
      </c>
      <c r="P55" s="352"/>
    </row>
    <row r="56" spans="1:18" ht="27.75" customHeight="1" x14ac:dyDescent="0.25">
      <c r="A56" s="373"/>
      <c r="B56" s="373"/>
      <c r="C56" s="373"/>
      <c r="D56" s="373"/>
      <c r="E56" s="360" t="s">
        <v>200</v>
      </c>
      <c r="F56" s="360"/>
      <c r="G56" s="101">
        <v>28469.15</v>
      </c>
      <c r="H56" s="101">
        <v>35000</v>
      </c>
      <c r="I56" s="101">
        <v>35000</v>
      </c>
      <c r="J56" s="361">
        <v>49483.199999999997</v>
      </c>
      <c r="K56" s="361"/>
      <c r="L56" s="361"/>
      <c r="M56" s="359">
        <f t="shared" si="13"/>
        <v>173.81340854925418</v>
      </c>
      <c r="N56" s="359"/>
      <c r="O56" s="352">
        <f t="shared" ref="O56:O60" si="14">J56/I56*100</f>
        <v>141.38057142857141</v>
      </c>
      <c r="P56" s="352"/>
    </row>
    <row r="57" spans="1:18" ht="27.75" customHeight="1" x14ac:dyDescent="0.25">
      <c r="A57" s="373"/>
      <c r="B57" s="373"/>
      <c r="C57" s="373"/>
      <c r="D57" s="373"/>
      <c r="E57" s="360" t="s">
        <v>202</v>
      </c>
      <c r="F57" s="360"/>
      <c r="G57" s="101">
        <v>40584.39</v>
      </c>
      <c r="H57" s="101">
        <v>20000</v>
      </c>
      <c r="I57" s="101">
        <v>80980</v>
      </c>
      <c r="J57" s="361">
        <v>39415.01</v>
      </c>
      <c r="K57" s="361"/>
      <c r="L57" s="361"/>
      <c r="M57" s="359">
        <f t="shared" si="13"/>
        <v>97.118645863594352</v>
      </c>
      <c r="N57" s="359"/>
      <c r="O57" s="352">
        <f t="shared" si="14"/>
        <v>48.672524080019755</v>
      </c>
      <c r="P57" s="352"/>
      <c r="R57" s="27"/>
    </row>
    <row r="58" spans="1:18" ht="27.75" customHeight="1" x14ac:dyDescent="0.25">
      <c r="A58" s="373"/>
      <c r="B58" s="373"/>
      <c r="C58" s="373"/>
      <c r="D58" s="373"/>
      <c r="E58" s="360" t="s">
        <v>204</v>
      </c>
      <c r="F58" s="360"/>
      <c r="G58" s="101">
        <v>75.08</v>
      </c>
      <c r="H58" s="101">
        <v>9410</v>
      </c>
      <c r="I58" s="101">
        <v>12522</v>
      </c>
      <c r="J58" s="361">
        <v>365.87</v>
      </c>
      <c r="K58" s="361"/>
      <c r="L58" s="361"/>
      <c r="M58" s="359">
        <f t="shared" ref="M58" si="15">J58/G58*100</f>
        <v>487.30687266915294</v>
      </c>
      <c r="N58" s="359"/>
      <c r="O58" s="352">
        <f t="shared" ref="O58" si="16">J58/I58*100</f>
        <v>2.9218176010222008</v>
      </c>
      <c r="P58" s="352"/>
    </row>
    <row r="59" spans="1:18" ht="27.75" customHeight="1" x14ac:dyDescent="0.25">
      <c r="A59" s="228"/>
      <c r="B59" s="228"/>
      <c r="C59" s="228"/>
      <c r="D59" s="228"/>
      <c r="E59" s="433" t="s">
        <v>423</v>
      </c>
      <c r="F59" s="433"/>
      <c r="G59" s="222">
        <v>0</v>
      </c>
      <c r="H59" s="222">
        <v>0</v>
      </c>
      <c r="I59" s="222">
        <v>400000</v>
      </c>
      <c r="J59" s="222"/>
      <c r="K59" s="222"/>
      <c r="L59" s="222">
        <v>23734.03</v>
      </c>
      <c r="M59" s="359">
        <v>0</v>
      </c>
      <c r="N59" s="359"/>
      <c r="O59" s="352">
        <v>5.93</v>
      </c>
      <c r="P59" s="352"/>
    </row>
    <row r="60" spans="1:18" ht="27.75" customHeight="1" x14ac:dyDescent="0.25">
      <c r="A60" s="373"/>
      <c r="B60" s="373"/>
      <c r="C60" s="373"/>
      <c r="D60" s="373"/>
      <c r="E60" s="360" t="s">
        <v>206</v>
      </c>
      <c r="F60" s="360"/>
      <c r="G60" s="101">
        <v>20309.04</v>
      </c>
      <c r="H60" s="101">
        <v>61144.56</v>
      </c>
      <c r="I60" s="101">
        <v>61144.56</v>
      </c>
      <c r="J60" s="361">
        <v>16356.36</v>
      </c>
      <c r="K60" s="361"/>
      <c r="L60" s="361"/>
      <c r="M60" s="359">
        <f t="shared" ref="M60:M67" si="17">J60/G60*100</f>
        <v>80.537337067630972</v>
      </c>
      <c r="N60" s="359"/>
      <c r="O60" s="352">
        <f t="shared" si="14"/>
        <v>26.750311066103023</v>
      </c>
      <c r="P60" s="352"/>
    </row>
    <row r="61" spans="1:18" ht="27.75" customHeight="1" x14ac:dyDescent="0.25">
      <c r="A61" s="373"/>
      <c r="B61" s="373"/>
      <c r="C61" s="373"/>
      <c r="D61" s="373"/>
      <c r="E61" s="360" t="s">
        <v>208</v>
      </c>
      <c r="F61" s="360"/>
      <c r="G61" s="101">
        <v>5925.21</v>
      </c>
      <c r="H61" s="101">
        <v>12000</v>
      </c>
      <c r="I61" s="101">
        <v>12000</v>
      </c>
      <c r="J61" s="361">
        <v>6063.96</v>
      </c>
      <c r="K61" s="361"/>
      <c r="L61" s="361"/>
      <c r="M61" s="359">
        <f t="shared" si="17"/>
        <v>102.34168915532106</v>
      </c>
      <c r="N61" s="359"/>
      <c r="O61" s="352">
        <f t="shared" ref="O61:O65" si="18">J61/I61*100</f>
        <v>50.533000000000008</v>
      </c>
      <c r="P61" s="352"/>
    </row>
    <row r="62" spans="1:18" ht="27.75" customHeight="1" x14ac:dyDescent="0.25">
      <c r="A62" s="373"/>
      <c r="B62" s="373"/>
      <c r="C62" s="373"/>
      <c r="D62" s="373"/>
      <c r="E62" s="360" t="s">
        <v>210</v>
      </c>
      <c r="F62" s="360"/>
      <c r="G62" s="101">
        <v>1149.55</v>
      </c>
      <c r="H62" s="101">
        <v>26544.560000000001</v>
      </c>
      <c r="I62" s="101">
        <v>26544.560000000001</v>
      </c>
      <c r="J62" s="361">
        <v>774.31</v>
      </c>
      <c r="K62" s="361"/>
      <c r="L62" s="361"/>
      <c r="M62" s="359">
        <f t="shared" si="17"/>
        <v>67.357661693706234</v>
      </c>
      <c r="N62" s="359"/>
      <c r="O62" s="352">
        <f t="shared" si="18"/>
        <v>2.917019532439038</v>
      </c>
      <c r="P62" s="352"/>
    </row>
    <row r="63" spans="1:18" ht="27.75" customHeight="1" x14ac:dyDescent="0.25">
      <c r="A63" s="373"/>
      <c r="B63" s="373"/>
      <c r="C63" s="373"/>
      <c r="D63" s="373"/>
      <c r="E63" s="360" t="s">
        <v>212</v>
      </c>
      <c r="F63" s="360"/>
      <c r="G63" s="101">
        <v>398.42</v>
      </c>
      <c r="H63" s="101">
        <v>1000</v>
      </c>
      <c r="I63" s="101">
        <v>1000</v>
      </c>
      <c r="J63" s="361">
        <v>389.9</v>
      </c>
      <c r="K63" s="361"/>
      <c r="L63" s="361"/>
      <c r="M63" s="359">
        <f t="shared" si="17"/>
        <v>97.861553134882769</v>
      </c>
      <c r="N63" s="359"/>
      <c r="O63" s="352">
        <f t="shared" si="18"/>
        <v>38.989999999999995</v>
      </c>
      <c r="P63" s="352"/>
    </row>
    <row r="64" spans="1:18" ht="27.75" customHeight="1" x14ac:dyDescent="0.25">
      <c r="A64" s="373"/>
      <c r="B64" s="373"/>
      <c r="C64" s="373"/>
      <c r="D64" s="373"/>
      <c r="E64" s="360" t="s">
        <v>214</v>
      </c>
      <c r="F64" s="360"/>
      <c r="G64" s="101">
        <v>2750.55</v>
      </c>
      <c r="H64" s="101">
        <v>6600</v>
      </c>
      <c r="I64" s="101">
        <v>6600</v>
      </c>
      <c r="J64" s="361">
        <v>2555.91</v>
      </c>
      <c r="K64" s="361"/>
      <c r="L64" s="361"/>
      <c r="M64" s="359">
        <f t="shared" si="17"/>
        <v>92.923597098762059</v>
      </c>
      <c r="N64" s="359"/>
      <c r="O64" s="352">
        <f t="shared" si="18"/>
        <v>38.725909090909092</v>
      </c>
      <c r="P64" s="352"/>
    </row>
    <row r="65" spans="1:18" ht="27.75" customHeight="1" x14ac:dyDescent="0.25">
      <c r="A65" s="373"/>
      <c r="B65" s="373"/>
      <c r="C65" s="373"/>
      <c r="D65" s="373"/>
      <c r="E65" s="360" t="s">
        <v>216</v>
      </c>
      <c r="F65" s="360"/>
      <c r="G65" s="101">
        <v>7692.12</v>
      </c>
      <c r="H65" s="101">
        <v>12000</v>
      </c>
      <c r="I65" s="101">
        <v>12000</v>
      </c>
      <c r="J65" s="361">
        <v>6374.18</v>
      </c>
      <c r="K65" s="361"/>
      <c r="L65" s="361"/>
      <c r="M65" s="359">
        <f t="shared" si="17"/>
        <v>82.866361939231325</v>
      </c>
      <c r="N65" s="359"/>
      <c r="O65" s="352">
        <f t="shared" si="18"/>
        <v>53.118166666666667</v>
      </c>
      <c r="P65" s="352"/>
    </row>
    <row r="66" spans="1:18" ht="27.75" customHeight="1" x14ac:dyDescent="0.25">
      <c r="A66" s="373"/>
      <c r="B66" s="373"/>
      <c r="C66" s="373"/>
      <c r="D66" s="373"/>
      <c r="E66" s="360" t="s">
        <v>219</v>
      </c>
      <c r="F66" s="360"/>
      <c r="G66" s="101">
        <v>2393.19</v>
      </c>
      <c r="H66" s="101">
        <v>3000</v>
      </c>
      <c r="I66" s="101">
        <v>3000</v>
      </c>
      <c r="J66" s="361">
        <v>198.1</v>
      </c>
      <c r="K66" s="361"/>
      <c r="L66" s="361"/>
      <c r="M66" s="359">
        <f t="shared" si="17"/>
        <v>8.2776545113426003</v>
      </c>
      <c r="N66" s="359"/>
      <c r="O66" s="352">
        <f t="shared" ref="O66" si="19">J66/I66*100</f>
        <v>6.6033333333333335</v>
      </c>
      <c r="P66" s="352"/>
    </row>
    <row r="67" spans="1:18" ht="27.75" customHeight="1" x14ac:dyDescent="0.25">
      <c r="A67" s="373"/>
      <c r="B67" s="373"/>
      <c r="C67" s="373"/>
      <c r="D67" s="373"/>
      <c r="E67" s="360" t="s">
        <v>221</v>
      </c>
      <c r="F67" s="360"/>
      <c r="G67" s="101">
        <v>1956.84</v>
      </c>
      <c r="H67" s="101">
        <v>3600</v>
      </c>
      <c r="I67" s="101">
        <v>3600</v>
      </c>
      <c r="J67" s="361">
        <v>2455.87</v>
      </c>
      <c r="K67" s="361"/>
      <c r="L67" s="361"/>
      <c r="M67" s="359">
        <f t="shared" si="17"/>
        <v>125.50182948018234</v>
      </c>
      <c r="N67" s="359"/>
      <c r="O67" s="352">
        <f t="shared" ref="O67" si="20">J67/I67*100</f>
        <v>68.218611111111102</v>
      </c>
      <c r="P67" s="352"/>
    </row>
    <row r="68" spans="1:18" ht="27.75" customHeight="1" x14ac:dyDescent="0.25">
      <c r="A68" s="373"/>
      <c r="B68" s="373"/>
      <c r="C68" s="373"/>
      <c r="D68" s="373"/>
      <c r="E68" s="360" t="s">
        <v>223</v>
      </c>
      <c r="F68" s="360"/>
      <c r="G68" s="101">
        <v>1956.84</v>
      </c>
      <c r="H68" s="101">
        <v>3600</v>
      </c>
      <c r="I68" s="101">
        <v>3600</v>
      </c>
      <c r="J68" s="361">
        <v>2455.87</v>
      </c>
      <c r="K68" s="361"/>
      <c r="L68" s="361"/>
      <c r="M68" s="359">
        <f>J68/G68*100</f>
        <v>125.50182948018234</v>
      </c>
      <c r="N68" s="359"/>
      <c r="O68" s="352">
        <f t="shared" ref="O68:O70" si="21">J68/I68*100</f>
        <v>68.218611111111102</v>
      </c>
      <c r="P68" s="352"/>
    </row>
    <row r="69" spans="1:18" ht="27.75" customHeight="1" x14ac:dyDescent="0.25">
      <c r="A69" s="373"/>
      <c r="B69" s="373"/>
      <c r="C69" s="373"/>
      <c r="D69" s="373"/>
      <c r="E69" s="360" t="s">
        <v>225</v>
      </c>
      <c r="F69" s="360"/>
      <c r="G69" s="101">
        <v>1950.18</v>
      </c>
      <c r="H69" s="101">
        <v>3050</v>
      </c>
      <c r="I69" s="101">
        <v>3050</v>
      </c>
      <c r="J69" s="361">
        <v>2432.21</v>
      </c>
      <c r="K69" s="361"/>
      <c r="L69" s="361"/>
      <c r="M69" s="359">
        <f t="shared" ref="M69" si="22">J69/G69*100</f>
        <v>124.71720559127874</v>
      </c>
      <c r="N69" s="359"/>
      <c r="O69" s="352">
        <f t="shared" si="21"/>
        <v>79.744590163934419</v>
      </c>
      <c r="P69" s="352"/>
    </row>
    <row r="70" spans="1:18" ht="36.75" customHeight="1" x14ac:dyDescent="0.25">
      <c r="A70" s="373"/>
      <c r="B70" s="373"/>
      <c r="C70" s="373"/>
      <c r="D70" s="373"/>
      <c r="E70" s="360" t="s">
        <v>227</v>
      </c>
      <c r="F70" s="360"/>
      <c r="G70" s="101">
        <v>0</v>
      </c>
      <c r="H70" s="101">
        <v>500</v>
      </c>
      <c r="I70" s="101">
        <v>500</v>
      </c>
      <c r="J70" s="361">
        <v>0</v>
      </c>
      <c r="K70" s="361"/>
      <c r="L70" s="361"/>
      <c r="M70" s="374">
        <v>0</v>
      </c>
      <c r="N70" s="374"/>
      <c r="O70" s="352">
        <f t="shared" si="21"/>
        <v>0</v>
      </c>
      <c r="P70" s="352"/>
    </row>
    <row r="71" spans="1:18" ht="27.75" customHeight="1" x14ac:dyDescent="0.25">
      <c r="A71" s="373"/>
      <c r="B71" s="373"/>
      <c r="C71" s="373"/>
      <c r="D71" s="373"/>
      <c r="E71" s="360" t="s">
        <v>229</v>
      </c>
      <c r="F71" s="360"/>
      <c r="G71" s="101">
        <v>6.66</v>
      </c>
      <c r="H71" s="101">
        <v>50</v>
      </c>
      <c r="I71" s="101">
        <v>50</v>
      </c>
      <c r="J71" s="361">
        <v>23.66</v>
      </c>
      <c r="K71" s="361"/>
      <c r="L71" s="361"/>
      <c r="M71" s="374">
        <f t="shared" ref="M71" si="23">J71/G71*100</f>
        <v>355.25525525525524</v>
      </c>
      <c r="N71" s="374"/>
      <c r="O71" s="352">
        <f t="shared" ref="O71" si="24">J71/I71*100</f>
        <v>47.32</v>
      </c>
      <c r="P71" s="352"/>
    </row>
    <row r="72" spans="1:18" ht="38.25" customHeight="1" x14ac:dyDescent="0.25">
      <c r="A72" s="373"/>
      <c r="B72" s="373"/>
      <c r="C72" s="373"/>
      <c r="D72" s="373"/>
      <c r="E72" s="360" t="s">
        <v>329</v>
      </c>
      <c r="F72" s="360"/>
      <c r="G72" s="101">
        <v>0</v>
      </c>
      <c r="H72" s="101">
        <v>0</v>
      </c>
      <c r="I72" s="101">
        <v>0</v>
      </c>
      <c r="J72" s="361">
        <v>2699.1</v>
      </c>
      <c r="K72" s="361"/>
      <c r="L72" s="361"/>
      <c r="M72" s="374">
        <v>0</v>
      </c>
      <c r="N72" s="374"/>
      <c r="O72" s="352">
        <v>0</v>
      </c>
      <c r="P72" s="352"/>
    </row>
    <row r="73" spans="1:18" ht="27.75" customHeight="1" x14ac:dyDescent="0.25">
      <c r="A73" s="373"/>
      <c r="B73" s="373"/>
      <c r="C73" s="373"/>
      <c r="D73" s="373"/>
      <c r="E73" s="360" t="s">
        <v>245</v>
      </c>
      <c r="F73" s="360"/>
      <c r="G73" s="101">
        <v>0</v>
      </c>
      <c r="H73" s="101">
        <v>0</v>
      </c>
      <c r="I73" s="101">
        <v>0</v>
      </c>
      <c r="J73" s="361">
        <v>2699.1</v>
      </c>
      <c r="K73" s="361"/>
      <c r="L73" s="361"/>
      <c r="M73" s="374">
        <v>0</v>
      </c>
      <c r="N73" s="374"/>
      <c r="O73" s="352">
        <v>0</v>
      </c>
      <c r="P73" s="352"/>
    </row>
    <row r="74" spans="1:18" ht="27.75" customHeight="1" x14ac:dyDescent="0.25">
      <c r="A74" s="373"/>
      <c r="B74" s="373"/>
      <c r="C74" s="373"/>
      <c r="D74" s="373"/>
      <c r="E74" s="360" t="s">
        <v>330</v>
      </c>
      <c r="F74" s="360"/>
      <c r="G74" s="101">
        <v>0</v>
      </c>
      <c r="H74" s="101">
        <v>0</v>
      </c>
      <c r="I74" s="101">
        <v>0</v>
      </c>
      <c r="J74" s="361">
        <v>2699.1</v>
      </c>
      <c r="K74" s="361"/>
      <c r="L74" s="361"/>
      <c r="M74" s="374">
        <v>0</v>
      </c>
      <c r="N74" s="374"/>
      <c r="O74" s="352">
        <v>0</v>
      </c>
      <c r="P74" s="352"/>
    </row>
    <row r="75" spans="1:18" ht="27.75" customHeight="1" x14ac:dyDescent="0.25">
      <c r="A75" s="373"/>
      <c r="B75" s="373"/>
      <c r="C75" s="373"/>
      <c r="D75" s="373"/>
      <c r="E75" s="360" t="s">
        <v>247</v>
      </c>
      <c r="F75" s="360"/>
      <c r="G75" s="101">
        <v>0</v>
      </c>
      <c r="H75" s="101">
        <v>650</v>
      </c>
      <c r="I75" s="101">
        <v>550</v>
      </c>
      <c r="J75" s="361">
        <v>0</v>
      </c>
      <c r="K75" s="361"/>
      <c r="L75" s="361"/>
      <c r="M75" s="374">
        <v>0</v>
      </c>
      <c r="N75" s="374"/>
      <c r="O75" s="352">
        <f t="shared" ref="O75:O76" si="25">J75/I75*100</f>
        <v>0</v>
      </c>
      <c r="P75" s="352"/>
    </row>
    <row r="76" spans="1:18" ht="27.75" customHeight="1" x14ac:dyDescent="0.25">
      <c r="A76" s="373"/>
      <c r="B76" s="373"/>
      <c r="C76" s="373"/>
      <c r="D76" s="373"/>
      <c r="E76" s="360" t="s">
        <v>249</v>
      </c>
      <c r="F76" s="360"/>
      <c r="G76" s="101">
        <v>0</v>
      </c>
      <c r="H76" s="101">
        <v>650</v>
      </c>
      <c r="I76" s="101">
        <v>550</v>
      </c>
      <c r="J76" s="361">
        <v>0</v>
      </c>
      <c r="K76" s="361"/>
      <c r="L76" s="361"/>
      <c r="M76" s="374">
        <v>0</v>
      </c>
      <c r="N76" s="374"/>
      <c r="O76" s="352">
        <f t="shared" si="25"/>
        <v>0</v>
      </c>
      <c r="P76" s="352"/>
      <c r="R76" s="27"/>
    </row>
    <row r="77" spans="1:18" ht="27.75" customHeight="1" x14ac:dyDescent="0.25">
      <c r="A77" s="373"/>
      <c r="B77" s="373"/>
      <c r="C77" s="373"/>
      <c r="D77" s="373"/>
      <c r="E77" s="360" t="s">
        <v>251</v>
      </c>
      <c r="F77" s="360"/>
      <c r="G77" s="101">
        <v>0</v>
      </c>
      <c r="H77" s="101">
        <v>650</v>
      </c>
      <c r="I77" s="101">
        <v>550</v>
      </c>
      <c r="J77" s="361">
        <v>0</v>
      </c>
      <c r="K77" s="361"/>
      <c r="L77" s="361"/>
      <c r="M77" s="374">
        <v>0</v>
      </c>
      <c r="N77" s="374"/>
      <c r="O77" s="352">
        <f t="shared" ref="O77:O86" si="26">J77/I77*100</f>
        <v>0</v>
      </c>
      <c r="P77" s="352"/>
    </row>
    <row r="78" spans="1:18" ht="27.75" customHeight="1" x14ac:dyDescent="0.25">
      <c r="A78" s="373"/>
      <c r="B78" s="373"/>
      <c r="C78" s="373"/>
      <c r="D78" s="373"/>
      <c r="E78" s="360" t="s">
        <v>20</v>
      </c>
      <c r="F78" s="360"/>
      <c r="G78" s="101">
        <v>10505.58</v>
      </c>
      <c r="H78" s="101">
        <v>71775</v>
      </c>
      <c r="I78" s="101">
        <v>71775</v>
      </c>
      <c r="J78" s="361">
        <v>25080.37</v>
      </c>
      <c r="K78" s="361"/>
      <c r="L78" s="361"/>
      <c r="M78" s="374">
        <f t="shared" ref="M78:M83" si="27">J78/G78*100</f>
        <v>238.73379670613141</v>
      </c>
      <c r="N78" s="374"/>
      <c r="O78" s="352">
        <f t="shared" si="26"/>
        <v>34.943044235458025</v>
      </c>
      <c r="P78" s="352"/>
    </row>
    <row r="79" spans="1:18" ht="27.75" customHeight="1" x14ac:dyDescent="0.25">
      <c r="A79" s="102"/>
      <c r="B79" s="102"/>
      <c r="C79" s="102"/>
      <c r="D79" s="102"/>
      <c r="E79" s="360" t="s">
        <v>255</v>
      </c>
      <c r="F79" s="360"/>
      <c r="G79" s="101">
        <v>0</v>
      </c>
      <c r="H79" s="101">
        <v>0</v>
      </c>
      <c r="I79" s="101">
        <v>0</v>
      </c>
      <c r="J79" s="361">
        <v>415</v>
      </c>
      <c r="K79" s="361"/>
      <c r="L79" s="361"/>
      <c r="M79" s="374">
        <v>0</v>
      </c>
      <c r="N79" s="374"/>
      <c r="O79" s="352">
        <v>0</v>
      </c>
      <c r="P79" s="352"/>
    </row>
    <row r="80" spans="1:18" ht="27.75" customHeight="1" x14ac:dyDescent="0.25">
      <c r="A80" s="102"/>
      <c r="B80" s="102"/>
      <c r="C80" s="102"/>
      <c r="D80" s="102"/>
      <c r="E80" s="360" t="s">
        <v>332</v>
      </c>
      <c r="F80" s="360"/>
      <c r="G80" s="101">
        <v>0</v>
      </c>
      <c r="H80" s="101">
        <v>0</v>
      </c>
      <c r="I80" s="101">
        <v>0</v>
      </c>
      <c r="J80" s="361">
        <v>415</v>
      </c>
      <c r="K80" s="361"/>
      <c r="L80" s="361"/>
      <c r="M80" s="374">
        <v>0</v>
      </c>
      <c r="N80" s="374"/>
      <c r="O80" s="352">
        <v>0</v>
      </c>
      <c r="P80" s="352"/>
    </row>
    <row r="81" spans="1:16" ht="27.75" customHeight="1" x14ac:dyDescent="0.25">
      <c r="A81" s="102"/>
      <c r="B81" s="102"/>
      <c r="C81" s="102"/>
      <c r="D81" s="102"/>
      <c r="E81" s="103" t="s">
        <v>398</v>
      </c>
      <c r="F81" s="103"/>
      <c r="G81" s="101">
        <v>0</v>
      </c>
      <c r="H81" s="101">
        <v>0</v>
      </c>
      <c r="I81" s="101">
        <v>0</v>
      </c>
      <c r="J81" s="361">
        <v>415</v>
      </c>
      <c r="K81" s="361"/>
      <c r="L81" s="361"/>
      <c r="M81" s="374">
        <v>0</v>
      </c>
      <c r="N81" s="374"/>
      <c r="O81" s="352">
        <v>0</v>
      </c>
      <c r="P81" s="352"/>
    </row>
    <row r="82" spans="1:16" ht="27.75" customHeight="1" x14ac:dyDescent="0.25">
      <c r="A82" s="373"/>
      <c r="B82" s="373"/>
      <c r="C82" s="373"/>
      <c r="D82" s="373"/>
      <c r="E82" s="360" t="s">
        <v>260</v>
      </c>
      <c r="F82" s="360"/>
      <c r="G82" s="101">
        <v>8786.8799999999992</v>
      </c>
      <c r="H82" s="101">
        <v>69775</v>
      </c>
      <c r="I82" s="101">
        <v>69775</v>
      </c>
      <c r="J82" s="361">
        <v>24665.37</v>
      </c>
      <c r="K82" s="361"/>
      <c r="L82" s="361"/>
      <c r="M82" s="374">
        <f t="shared" si="27"/>
        <v>280.70680378018136</v>
      </c>
      <c r="N82" s="374"/>
      <c r="O82" s="352">
        <f t="shared" si="26"/>
        <v>35.349867431028301</v>
      </c>
      <c r="P82" s="352"/>
    </row>
    <row r="83" spans="1:16" ht="27.75" customHeight="1" x14ac:dyDescent="0.25">
      <c r="A83" s="373"/>
      <c r="B83" s="373"/>
      <c r="C83" s="373"/>
      <c r="D83" s="373"/>
      <c r="E83" s="360" t="s">
        <v>262</v>
      </c>
      <c r="F83" s="360"/>
      <c r="G83" s="101">
        <v>8786.8799999999992</v>
      </c>
      <c r="H83" s="101">
        <v>63775</v>
      </c>
      <c r="I83" s="101">
        <v>63775</v>
      </c>
      <c r="J83" s="361">
        <v>24665.37</v>
      </c>
      <c r="K83" s="361"/>
      <c r="L83" s="361"/>
      <c r="M83" s="374">
        <f t="shared" si="27"/>
        <v>280.70680378018136</v>
      </c>
      <c r="N83" s="374"/>
      <c r="O83" s="352">
        <f t="shared" si="26"/>
        <v>38.675609564876517</v>
      </c>
      <c r="P83" s="352"/>
    </row>
    <row r="84" spans="1:16" ht="27.75" customHeight="1" x14ac:dyDescent="0.25">
      <c r="A84" s="373"/>
      <c r="B84" s="373"/>
      <c r="C84" s="373"/>
      <c r="D84" s="373"/>
      <c r="E84" s="360" t="s">
        <v>264</v>
      </c>
      <c r="F84" s="360"/>
      <c r="G84" s="101">
        <v>1161.8800000000001</v>
      </c>
      <c r="H84" s="101">
        <v>5000</v>
      </c>
      <c r="I84" s="101">
        <v>5000</v>
      </c>
      <c r="J84" s="361">
        <v>2151.5</v>
      </c>
      <c r="K84" s="361"/>
      <c r="L84" s="361"/>
      <c r="M84" s="374">
        <f>J84/G84*100</f>
        <v>185.17402829896372</v>
      </c>
      <c r="N84" s="374"/>
      <c r="O84" s="352">
        <f t="shared" si="26"/>
        <v>43.03</v>
      </c>
      <c r="P84" s="352"/>
    </row>
    <row r="85" spans="1:16" ht="27.75" customHeight="1" x14ac:dyDescent="0.25">
      <c r="A85" s="373"/>
      <c r="B85" s="373"/>
      <c r="C85" s="373"/>
      <c r="D85" s="373"/>
      <c r="E85" s="360" t="s">
        <v>266</v>
      </c>
      <c r="F85" s="360"/>
      <c r="G85" s="101">
        <v>0</v>
      </c>
      <c r="H85" s="101">
        <v>500</v>
      </c>
      <c r="I85" s="101">
        <v>500</v>
      </c>
      <c r="J85" s="361">
        <v>0</v>
      </c>
      <c r="K85" s="361"/>
      <c r="L85" s="361"/>
      <c r="M85" s="374">
        <v>0</v>
      </c>
      <c r="N85" s="374"/>
      <c r="O85" s="352">
        <f t="shared" si="26"/>
        <v>0</v>
      </c>
      <c r="P85" s="352"/>
    </row>
    <row r="86" spans="1:16" ht="27.75" customHeight="1" x14ac:dyDescent="0.25">
      <c r="A86" s="373"/>
      <c r="B86" s="373"/>
      <c r="C86" s="373"/>
      <c r="D86" s="373"/>
      <c r="E86" s="360" t="s">
        <v>268</v>
      </c>
      <c r="F86" s="360"/>
      <c r="G86" s="101">
        <v>0</v>
      </c>
      <c r="H86" s="101">
        <v>1500</v>
      </c>
      <c r="I86" s="101">
        <v>1500</v>
      </c>
      <c r="J86" s="361">
        <v>198.95</v>
      </c>
      <c r="K86" s="361"/>
      <c r="L86" s="361"/>
      <c r="M86" s="374">
        <v>0</v>
      </c>
      <c r="N86" s="374"/>
      <c r="O86" s="352">
        <f t="shared" si="26"/>
        <v>13.263333333333332</v>
      </c>
      <c r="P86" s="352"/>
    </row>
    <row r="87" spans="1:16" ht="27.75" customHeight="1" x14ac:dyDescent="0.25">
      <c r="A87" s="373"/>
      <c r="B87" s="373"/>
      <c r="C87" s="373"/>
      <c r="D87" s="373"/>
      <c r="E87" s="360" t="s">
        <v>270</v>
      </c>
      <c r="F87" s="360"/>
      <c r="G87" s="101">
        <v>7625</v>
      </c>
      <c r="H87" s="101">
        <v>56775</v>
      </c>
      <c r="I87" s="101">
        <v>56775</v>
      </c>
      <c r="J87" s="361">
        <v>22314.92</v>
      </c>
      <c r="K87" s="361"/>
      <c r="L87" s="361"/>
      <c r="M87" s="374">
        <f t="shared" ref="M87" si="28">J87/G87*100</f>
        <v>292.65468852459014</v>
      </c>
      <c r="N87" s="374"/>
      <c r="O87" s="352">
        <f t="shared" ref="O87:O96" si="29">J87/I87*100</f>
        <v>39.304130339057679</v>
      </c>
      <c r="P87" s="352"/>
    </row>
    <row r="88" spans="1:16" ht="27.75" customHeight="1" x14ac:dyDescent="0.25">
      <c r="A88" s="373"/>
      <c r="B88" s="373"/>
      <c r="C88" s="373"/>
      <c r="D88" s="373"/>
      <c r="E88" s="360" t="s">
        <v>272</v>
      </c>
      <c r="F88" s="360"/>
      <c r="G88" s="101">
        <v>0</v>
      </c>
      <c r="H88" s="101">
        <v>6000</v>
      </c>
      <c r="I88" s="101">
        <v>6000</v>
      </c>
      <c r="J88" s="361">
        <v>0</v>
      </c>
      <c r="K88" s="361"/>
      <c r="L88" s="361"/>
      <c r="M88" s="374">
        <v>0</v>
      </c>
      <c r="N88" s="374"/>
      <c r="O88" s="352">
        <f t="shared" si="29"/>
        <v>0</v>
      </c>
      <c r="P88" s="352"/>
    </row>
    <row r="89" spans="1:16" ht="27.75" customHeight="1" x14ac:dyDescent="0.25">
      <c r="A89" s="373"/>
      <c r="B89" s="373"/>
      <c r="C89" s="373"/>
      <c r="D89" s="373"/>
      <c r="E89" s="360" t="s">
        <v>274</v>
      </c>
      <c r="F89" s="360"/>
      <c r="G89" s="101">
        <v>0</v>
      </c>
      <c r="H89" s="101">
        <v>6000</v>
      </c>
      <c r="I89" s="101">
        <v>6000</v>
      </c>
      <c r="J89" s="361">
        <v>0</v>
      </c>
      <c r="K89" s="361"/>
      <c r="L89" s="361"/>
      <c r="M89" s="374">
        <v>0</v>
      </c>
      <c r="N89" s="374"/>
      <c r="O89" s="352">
        <f t="shared" si="29"/>
        <v>0</v>
      </c>
      <c r="P89" s="352"/>
    </row>
    <row r="90" spans="1:16" ht="27.75" customHeight="1" x14ac:dyDescent="0.25">
      <c r="A90" s="373"/>
      <c r="B90" s="373"/>
      <c r="C90" s="373"/>
      <c r="D90" s="373"/>
      <c r="E90" s="360" t="s">
        <v>276</v>
      </c>
      <c r="F90" s="360"/>
      <c r="G90" s="101">
        <v>1718.7</v>
      </c>
      <c r="H90" s="101">
        <v>2000</v>
      </c>
      <c r="I90" s="101">
        <v>2000</v>
      </c>
      <c r="J90" s="361">
        <v>0</v>
      </c>
      <c r="K90" s="361"/>
      <c r="L90" s="361"/>
      <c r="M90" s="374">
        <v>0</v>
      </c>
      <c r="N90" s="374"/>
      <c r="O90" s="352">
        <f t="shared" si="29"/>
        <v>0</v>
      </c>
      <c r="P90" s="352"/>
    </row>
    <row r="91" spans="1:16" ht="27.75" customHeight="1" x14ac:dyDescent="0.25">
      <c r="A91" s="373"/>
      <c r="B91" s="373"/>
      <c r="C91" s="373"/>
      <c r="D91" s="373"/>
      <c r="E91" s="360" t="s">
        <v>278</v>
      </c>
      <c r="F91" s="360"/>
      <c r="G91" s="101">
        <v>1718.7</v>
      </c>
      <c r="H91" s="101">
        <v>1000</v>
      </c>
      <c r="I91" s="101">
        <v>1000</v>
      </c>
      <c r="J91" s="361">
        <v>0</v>
      </c>
      <c r="K91" s="361"/>
      <c r="L91" s="361"/>
      <c r="M91" s="374">
        <v>0</v>
      </c>
      <c r="N91" s="374"/>
      <c r="O91" s="352">
        <f t="shared" si="29"/>
        <v>0</v>
      </c>
      <c r="P91" s="352"/>
    </row>
    <row r="92" spans="1:16" ht="27.75" customHeight="1" x14ac:dyDescent="0.25">
      <c r="A92" s="373"/>
      <c r="B92" s="373"/>
      <c r="C92" s="373"/>
      <c r="D92" s="373"/>
      <c r="E92" s="360" t="s">
        <v>280</v>
      </c>
      <c r="F92" s="360"/>
      <c r="G92" s="101">
        <v>1718.7</v>
      </c>
      <c r="H92" s="101">
        <v>1000</v>
      </c>
      <c r="I92" s="101">
        <v>1000</v>
      </c>
      <c r="J92" s="361">
        <v>0</v>
      </c>
      <c r="K92" s="361"/>
      <c r="L92" s="361"/>
      <c r="M92" s="374">
        <v>0</v>
      </c>
      <c r="N92" s="374"/>
      <c r="O92" s="352">
        <f t="shared" si="29"/>
        <v>0</v>
      </c>
      <c r="P92" s="352"/>
    </row>
    <row r="93" spans="1:16" ht="27.75" customHeight="1" x14ac:dyDescent="0.25">
      <c r="A93" s="373"/>
      <c r="B93" s="373"/>
      <c r="C93" s="373"/>
      <c r="D93" s="373"/>
      <c r="E93" s="360" t="s">
        <v>282</v>
      </c>
      <c r="F93" s="360"/>
      <c r="G93" s="101">
        <v>0</v>
      </c>
      <c r="H93" s="101">
        <v>500</v>
      </c>
      <c r="I93" s="101">
        <v>500</v>
      </c>
      <c r="J93" s="361">
        <v>0</v>
      </c>
      <c r="K93" s="361"/>
      <c r="L93" s="361"/>
      <c r="M93" s="374">
        <v>0</v>
      </c>
      <c r="N93" s="374"/>
      <c r="O93" s="352">
        <f t="shared" si="29"/>
        <v>0</v>
      </c>
      <c r="P93" s="352"/>
    </row>
    <row r="94" spans="1:16" ht="27.75" customHeight="1" x14ac:dyDescent="0.25">
      <c r="A94" s="373"/>
      <c r="B94" s="373"/>
      <c r="C94" s="373"/>
      <c r="D94" s="373"/>
      <c r="E94" s="360" t="s">
        <v>284</v>
      </c>
      <c r="F94" s="360"/>
      <c r="G94" s="101">
        <v>0</v>
      </c>
      <c r="H94" s="101">
        <v>500</v>
      </c>
      <c r="I94" s="101">
        <v>500</v>
      </c>
      <c r="J94" s="361">
        <v>0</v>
      </c>
      <c r="K94" s="361"/>
      <c r="L94" s="361"/>
      <c r="M94" s="374">
        <v>0</v>
      </c>
      <c r="N94" s="374"/>
      <c r="O94" s="352">
        <f t="shared" si="29"/>
        <v>0</v>
      </c>
      <c r="P94" s="352"/>
    </row>
    <row r="95" spans="1:16" ht="27.75" customHeight="1" x14ac:dyDescent="0.25">
      <c r="A95" s="373"/>
      <c r="B95" s="373"/>
      <c r="C95" s="373"/>
      <c r="D95" s="373"/>
      <c r="E95" s="360" t="s">
        <v>286</v>
      </c>
      <c r="F95" s="360"/>
      <c r="G95" s="101">
        <v>0</v>
      </c>
      <c r="H95" s="101">
        <v>500</v>
      </c>
      <c r="I95" s="101">
        <v>500</v>
      </c>
      <c r="J95" s="361">
        <v>0</v>
      </c>
      <c r="K95" s="361"/>
      <c r="L95" s="361"/>
      <c r="M95" s="374">
        <v>0</v>
      </c>
      <c r="N95" s="374"/>
      <c r="O95" s="352">
        <f t="shared" si="29"/>
        <v>0</v>
      </c>
      <c r="P95" s="352"/>
    </row>
    <row r="96" spans="1:16" ht="27.75" customHeight="1" x14ac:dyDescent="0.25">
      <c r="A96" s="373"/>
      <c r="B96" s="373"/>
      <c r="C96" s="373"/>
      <c r="D96" s="373"/>
      <c r="E96" s="360" t="s">
        <v>288</v>
      </c>
      <c r="F96" s="360"/>
      <c r="G96" s="101">
        <v>0</v>
      </c>
      <c r="H96" s="101">
        <v>500</v>
      </c>
      <c r="I96" s="101">
        <v>500</v>
      </c>
      <c r="J96" s="361">
        <v>0</v>
      </c>
      <c r="K96" s="361"/>
      <c r="L96" s="361"/>
      <c r="M96" s="374">
        <v>0</v>
      </c>
      <c r="N96" s="374"/>
      <c r="O96" s="352">
        <f t="shared" si="29"/>
        <v>0</v>
      </c>
      <c r="P96" s="352"/>
    </row>
    <row r="97" spans="1:18" ht="12.75" customHeight="1" x14ac:dyDescent="0.25">
      <c r="A97" s="369" t="s">
        <v>315</v>
      </c>
      <c r="B97" s="369"/>
      <c r="C97" s="369"/>
      <c r="D97" s="369"/>
      <c r="E97" s="370" t="s">
        <v>319</v>
      </c>
      <c r="F97" s="370"/>
      <c r="G97" s="99">
        <v>2052722.55</v>
      </c>
      <c r="H97" s="99">
        <v>3698137.98</v>
      </c>
      <c r="I97" s="99">
        <v>3352637.98</v>
      </c>
      <c r="J97" s="371">
        <v>1900746.36</v>
      </c>
      <c r="K97" s="371"/>
      <c r="L97" s="371"/>
      <c r="M97" s="372">
        <f>J97/G97*100</f>
        <v>92.596359892865209</v>
      </c>
      <c r="N97" s="372"/>
      <c r="O97" s="371">
        <f t="shared" ref="O97" si="30">J97/I97*100</f>
        <v>56.69405320045918</v>
      </c>
      <c r="P97" s="371"/>
      <c r="R97" s="27"/>
    </row>
    <row r="98" spans="1:18" ht="17.25" customHeight="1" x14ac:dyDescent="0.25">
      <c r="A98" s="373"/>
      <c r="B98" s="373"/>
      <c r="C98" s="373"/>
      <c r="D98" s="373"/>
      <c r="E98" s="360" t="s">
        <v>328</v>
      </c>
      <c r="F98" s="360"/>
      <c r="G98" s="101">
        <v>2052722.55</v>
      </c>
      <c r="H98" s="101">
        <v>3698137.98</v>
      </c>
      <c r="I98" s="101">
        <v>3352637.98</v>
      </c>
      <c r="J98" s="361">
        <v>1900746.36</v>
      </c>
      <c r="K98" s="361"/>
      <c r="L98" s="361"/>
      <c r="M98" s="359">
        <f t="shared" ref="M98:M111" si="31">J98/G98*100</f>
        <v>92.596359892865209</v>
      </c>
      <c r="N98" s="359"/>
      <c r="O98" s="352">
        <f t="shared" ref="O98:O106" si="32">J98/I98*100</f>
        <v>56.69405320045918</v>
      </c>
      <c r="P98" s="352"/>
      <c r="R98" s="27"/>
    </row>
    <row r="99" spans="1:18" ht="17.25" customHeight="1" x14ac:dyDescent="0.25">
      <c r="A99" s="373"/>
      <c r="B99" s="373"/>
      <c r="C99" s="373"/>
      <c r="D99" s="373"/>
      <c r="E99" s="360" t="s">
        <v>145</v>
      </c>
      <c r="F99" s="360"/>
      <c r="G99" s="101">
        <v>1219754.54</v>
      </c>
      <c r="H99" s="101">
        <v>2455785</v>
      </c>
      <c r="I99" s="101">
        <v>2435285</v>
      </c>
      <c r="J99" s="361">
        <v>1342620.74</v>
      </c>
      <c r="K99" s="361"/>
      <c r="L99" s="361"/>
      <c r="M99" s="359">
        <f t="shared" si="31"/>
        <v>110.07302665993765</v>
      </c>
      <c r="N99" s="359"/>
      <c r="O99" s="352">
        <f t="shared" si="32"/>
        <v>55.131975928895386</v>
      </c>
      <c r="P99" s="352"/>
      <c r="R99" s="27"/>
    </row>
    <row r="100" spans="1:18" ht="17.25" customHeight="1" x14ac:dyDescent="0.25">
      <c r="A100" s="373"/>
      <c r="B100" s="373"/>
      <c r="C100" s="373"/>
      <c r="D100" s="373"/>
      <c r="E100" s="360" t="s">
        <v>147</v>
      </c>
      <c r="F100" s="360"/>
      <c r="G100" s="101">
        <v>1060670.8899999999</v>
      </c>
      <c r="H100" s="101">
        <v>2124885</v>
      </c>
      <c r="I100" s="101">
        <v>2104385</v>
      </c>
      <c r="J100" s="361">
        <v>1153484.8</v>
      </c>
      <c r="K100" s="361"/>
      <c r="L100" s="361"/>
      <c r="M100" s="359">
        <f t="shared" si="31"/>
        <v>108.75049092749214</v>
      </c>
      <c r="N100" s="359"/>
      <c r="O100" s="352">
        <f t="shared" si="32"/>
        <v>54.813392036153083</v>
      </c>
      <c r="P100" s="352"/>
      <c r="R100" s="27"/>
    </row>
    <row r="101" spans="1:18" ht="17.25" customHeight="1" x14ac:dyDescent="0.25">
      <c r="A101" s="373"/>
      <c r="B101" s="373"/>
      <c r="C101" s="373"/>
      <c r="D101" s="373"/>
      <c r="E101" s="360" t="s">
        <v>149</v>
      </c>
      <c r="F101" s="360"/>
      <c r="G101" s="101">
        <v>1009655.02</v>
      </c>
      <c r="H101" s="101">
        <v>2004885</v>
      </c>
      <c r="I101" s="101">
        <v>2004885</v>
      </c>
      <c r="J101" s="361">
        <v>1153484.8</v>
      </c>
      <c r="K101" s="361"/>
      <c r="L101" s="361"/>
      <c r="M101" s="359">
        <f t="shared" si="31"/>
        <v>114.24543801109412</v>
      </c>
      <c r="N101" s="359"/>
      <c r="O101" s="352">
        <f t="shared" si="32"/>
        <v>57.533713903789995</v>
      </c>
      <c r="P101" s="352"/>
    </row>
    <row r="102" spans="1:18" ht="17.25" customHeight="1" x14ac:dyDescent="0.25">
      <c r="A102" s="373"/>
      <c r="B102" s="373"/>
      <c r="C102" s="373"/>
      <c r="D102" s="373"/>
      <c r="E102" s="360" t="s">
        <v>153</v>
      </c>
      <c r="F102" s="360"/>
      <c r="G102" s="101">
        <v>51048.87</v>
      </c>
      <c r="H102" s="101">
        <v>120000</v>
      </c>
      <c r="I102" s="101">
        <v>99500</v>
      </c>
      <c r="J102" s="361">
        <v>0</v>
      </c>
      <c r="K102" s="361"/>
      <c r="L102" s="361"/>
      <c r="M102" s="359">
        <f t="shared" si="31"/>
        <v>0</v>
      </c>
      <c r="N102" s="359"/>
      <c r="O102" s="352">
        <f t="shared" si="32"/>
        <v>0</v>
      </c>
      <c r="P102" s="352"/>
    </row>
    <row r="103" spans="1:18" ht="17.25" customHeight="1" x14ac:dyDescent="0.25">
      <c r="A103" s="373"/>
      <c r="B103" s="373"/>
      <c r="C103" s="373"/>
      <c r="D103" s="373"/>
      <c r="E103" s="360" t="s">
        <v>159</v>
      </c>
      <c r="F103" s="360"/>
      <c r="G103" s="101">
        <v>159083.65</v>
      </c>
      <c r="H103" s="101">
        <v>330900</v>
      </c>
      <c r="I103" s="101">
        <v>330900</v>
      </c>
      <c r="J103" s="361">
        <v>189135.94</v>
      </c>
      <c r="K103" s="361"/>
      <c r="L103" s="361"/>
      <c r="M103" s="359">
        <f t="shared" si="31"/>
        <v>118.89087282068272</v>
      </c>
      <c r="N103" s="359"/>
      <c r="O103" s="352">
        <f t="shared" si="32"/>
        <v>57.158035660320337</v>
      </c>
      <c r="P103" s="352"/>
    </row>
    <row r="104" spans="1:18" ht="27.75" customHeight="1" x14ac:dyDescent="0.25">
      <c r="A104" s="373"/>
      <c r="B104" s="373"/>
      <c r="C104" s="373"/>
      <c r="D104" s="373"/>
      <c r="E104" s="360" t="s">
        <v>161</v>
      </c>
      <c r="F104" s="360"/>
      <c r="G104" s="101">
        <v>159083.65</v>
      </c>
      <c r="H104" s="101">
        <v>330900</v>
      </c>
      <c r="I104" s="101">
        <v>330900</v>
      </c>
      <c r="J104" s="361">
        <v>189135.94</v>
      </c>
      <c r="K104" s="361"/>
      <c r="L104" s="361"/>
      <c r="M104" s="359">
        <f t="shared" si="31"/>
        <v>118.89087282068272</v>
      </c>
      <c r="N104" s="359"/>
      <c r="O104" s="352">
        <f t="shared" si="32"/>
        <v>57.158035660320337</v>
      </c>
      <c r="P104" s="352"/>
    </row>
    <row r="105" spans="1:18" ht="17.25" customHeight="1" x14ac:dyDescent="0.25">
      <c r="A105" s="373"/>
      <c r="B105" s="373"/>
      <c r="C105" s="373"/>
      <c r="D105" s="373"/>
      <c r="E105" s="360" t="s">
        <v>164</v>
      </c>
      <c r="F105" s="360"/>
      <c r="G105" s="101">
        <v>832968.01</v>
      </c>
      <c r="H105" s="101">
        <v>1242352.98</v>
      </c>
      <c r="I105" s="101">
        <v>917352.98</v>
      </c>
      <c r="J105" s="361">
        <v>558125.62</v>
      </c>
      <c r="K105" s="361"/>
      <c r="L105" s="361"/>
      <c r="M105" s="359">
        <f t="shared" si="31"/>
        <v>67.004448346101555</v>
      </c>
      <c r="N105" s="359"/>
      <c r="O105" s="352">
        <f t="shared" si="32"/>
        <v>60.840879374480259</v>
      </c>
      <c r="P105" s="352"/>
      <c r="R105" s="27"/>
    </row>
    <row r="106" spans="1:18" ht="17.25" customHeight="1" x14ac:dyDescent="0.25">
      <c r="A106" s="373"/>
      <c r="B106" s="373"/>
      <c r="C106" s="373"/>
      <c r="D106" s="373"/>
      <c r="E106" s="360" t="s">
        <v>166</v>
      </c>
      <c r="F106" s="360"/>
      <c r="G106" s="101">
        <v>39928.44</v>
      </c>
      <c r="H106" s="101">
        <v>68000</v>
      </c>
      <c r="I106" s="101">
        <v>68000</v>
      </c>
      <c r="J106" s="361">
        <v>43113.55</v>
      </c>
      <c r="K106" s="361"/>
      <c r="L106" s="361"/>
      <c r="M106" s="359">
        <f t="shared" si="31"/>
        <v>107.97704593517803</v>
      </c>
      <c r="N106" s="359"/>
      <c r="O106" s="352">
        <f t="shared" si="32"/>
        <v>63.402279411764709</v>
      </c>
      <c r="P106" s="352"/>
      <c r="R106" s="27"/>
    </row>
    <row r="107" spans="1:18" ht="17.25" customHeight="1" x14ac:dyDescent="0.25">
      <c r="A107" s="373"/>
      <c r="B107" s="373"/>
      <c r="C107" s="373"/>
      <c r="D107" s="373"/>
      <c r="E107" s="360" t="s">
        <v>168</v>
      </c>
      <c r="F107" s="360"/>
      <c r="G107" s="101">
        <v>5711.76</v>
      </c>
      <c r="H107" s="101">
        <v>6000</v>
      </c>
      <c r="I107" s="101">
        <v>6000</v>
      </c>
      <c r="J107" s="361">
        <v>5090.24</v>
      </c>
      <c r="K107" s="361"/>
      <c r="L107" s="361"/>
      <c r="M107" s="359">
        <v>0</v>
      </c>
      <c r="N107" s="359"/>
      <c r="O107" s="352">
        <f t="shared" ref="O107" si="33">J107/I107*100</f>
        <v>84.837333333333333</v>
      </c>
      <c r="P107" s="352"/>
    </row>
    <row r="108" spans="1:18" ht="25.5" customHeight="1" x14ac:dyDescent="0.25">
      <c r="A108" s="373"/>
      <c r="B108" s="373"/>
      <c r="C108" s="373"/>
      <c r="D108" s="373"/>
      <c r="E108" s="360" t="s">
        <v>170</v>
      </c>
      <c r="F108" s="360"/>
      <c r="G108" s="101">
        <v>34216.68</v>
      </c>
      <c r="H108" s="101">
        <v>62000</v>
      </c>
      <c r="I108" s="101">
        <v>62000</v>
      </c>
      <c r="J108" s="361">
        <v>38023.31</v>
      </c>
      <c r="K108" s="361"/>
      <c r="L108" s="361"/>
      <c r="M108" s="359">
        <f t="shared" si="31"/>
        <v>111.12507116412229</v>
      </c>
      <c r="N108" s="359"/>
      <c r="O108" s="352">
        <f t="shared" ref="O108:O114" si="34">J108/I108*100</f>
        <v>61.327919354838713</v>
      </c>
      <c r="P108" s="352"/>
    </row>
    <row r="109" spans="1:18" ht="17.25" customHeight="1" x14ac:dyDescent="0.25">
      <c r="A109" s="373"/>
      <c r="B109" s="373"/>
      <c r="C109" s="373"/>
      <c r="D109" s="373"/>
      <c r="E109" s="360" t="s">
        <v>174</v>
      </c>
      <c r="F109" s="360"/>
      <c r="G109" s="101">
        <v>598122.23999999999</v>
      </c>
      <c r="H109" s="101">
        <v>858400</v>
      </c>
      <c r="I109" s="101">
        <v>158400</v>
      </c>
      <c r="J109" s="361">
        <v>64555.39</v>
      </c>
      <c r="K109" s="361"/>
      <c r="L109" s="361"/>
      <c r="M109" s="359">
        <f t="shared" si="31"/>
        <v>10.793009469101165</v>
      </c>
      <c r="N109" s="359"/>
      <c r="O109" s="352">
        <f t="shared" si="34"/>
        <v>40.754665404040402</v>
      </c>
      <c r="P109" s="352"/>
      <c r="R109" s="27"/>
    </row>
    <row r="110" spans="1:18" ht="26.25" customHeight="1" x14ac:dyDescent="0.25">
      <c r="A110" s="135"/>
      <c r="B110" s="135"/>
      <c r="C110" s="135"/>
      <c r="D110" s="135"/>
      <c r="E110" s="360" t="s">
        <v>176</v>
      </c>
      <c r="F110" s="360"/>
      <c r="G110" s="136">
        <v>82.7</v>
      </c>
      <c r="H110" s="136">
        <v>0</v>
      </c>
      <c r="I110" s="136">
        <v>0</v>
      </c>
      <c r="J110" s="136"/>
      <c r="K110" s="136"/>
      <c r="L110" s="136">
        <v>0</v>
      </c>
      <c r="M110" s="359">
        <v>0</v>
      </c>
      <c r="N110" s="359"/>
      <c r="O110" s="132"/>
      <c r="P110" s="132">
        <v>0</v>
      </c>
    </row>
    <row r="111" spans="1:18" ht="17.25" customHeight="1" x14ac:dyDescent="0.25">
      <c r="A111" s="373"/>
      <c r="B111" s="373"/>
      <c r="C111" s="373"/>
      <c r="D111" s="373"/>
      <c r="E111" s="360" t="s">
        <v>178</v>
      </c>
      <c r="F111" s="360"/>
      <c r="G111" s="101">
        <v>532421.18000000005</v>
      </c>
      <c r="H111" s="101">
        <v>700000</v>
      </c>
      <c r="I111" s="101">
        <v>0</v>
      </c>
      <c r="J111" s="361">
        <v>0</v>
      </c>
      <c r="K111" s="361"/>
      <c r="L111" s="361"/>
      <c r="M111" s="359">
        <f t="shared" si="31"/>
        <v>0</v>
      </c>
      <c r="N111" s="359"/>
      <c r="O111" s="352">
        <v>0</v>
      </c>
      <c r="P111" s="352"/>
    </row>
    <row r="112" spans="1:18" ht="17.25" customHeight="1" x14ac:dyDescent="0.25">
      <c r="A112" s="373"/>
      <c r="B112" s="373"/>
      <c r="C112" s="373"/>
      <c r="D112" s="373"/>
      <c r="E112" s="360" t="s">
        <v>180</v>
      </c>
      <c r="F112" s="360"/>
      <c r="G112" s="101">
        <v>61613.46</v>
      </c>
      <c r="H112" s="101">
        <v>130000</v>
      </c>
      <c r="I112" s="101">
        <v>130000</v>
      </c>
      <c r="J112" s="361">
        <v>61110.13</v>
      </c>
      <c r="K112" s="361"/>
      <c r="L112" s="361"/>
      <c r="M112" s="359">
        <f>J112/G112*100</f>
        <v>99.183084345530986</v>
      </c>
      <c r="N112" s="359"/>
      <c r="O112" s="352">
        <f t="shared" si="34"/>
        <v>47.007792307692306</v>
      </c>
      <c r="P112" s="352"/>
    </row>
    <row r="113" spans="1:18" ht="17.25" customHeight="1" x14ac:dyDescent="0.25">
      <c r="A113" s="373"/>
      <c r="B113" s="373"/>
      <c r="C113" s="373"/>
      <c r="D113" s="373"/>
      <c r="E113" s="360" t="s">
        <v>182</v>
      </c>
      <c r="F113" s="360"/>
      <c r="G113" s="101">
        <v>3231.41</v>
      </c>
      <c r="H113" s="101">
        <v>13400</v>
      </c>
      <c r="I113" s="101">
        <v>13400</v>
      </c>
      <c r="J113" s="361">
        <v>2584.31</v>
      </c>
      <c r="K113" s="361"/>
      <c r="L113" s="361"/>
      <c r="M113" s="359">
        <v>0</v>
      </c>
      <c r="N113" s="359"/>
      <c r="O113" s="352">
        <f t="shared" si="34"/>
        <v>19.285895522388056</v>
      </c>
      <c r="P113" s="352"/>
    </row>
    <row r="114" spans="1:18" ht="21.75" customHeight="1" x14ac:dyDescent="0.25">
      <c r="A114" s="373"/>
      <c r="B114" s="373"/>
      <c r="C114" s="373"/>
      <c r="D114" s="373"/>
      <c r="E114" s="360" t="s">
        <v>184</v>
      </c>
      <c r="F114" s="360"/>
      <c r="G114" s="101">
        <v>773.49</v>
      </c>
      <c r="H114" s="101">
        <v>15000</v>
      </c>
      <c r="I114" s="101">
        <v>15000</v>
      </c>
      <c r="J114" s="361">
        <v>860.95</v>
      </c>
      <c r="K114" s="361"/>
      <c r="L114" s="361"/>
      <c r="M114" s="359">
        <v>0</v>
      </c>
      <c r="N114" s="359"/>
      <c r="O114" s="352">
        <f t="shared" si="34"/>
        <v>5.7396666666666674</v>
      </c>
      <c r="P114" s="352"/>
    </row>
    <row r="115" spans="1:18" ht="17.25" customHeight="1" x14ac:dyDescent="0.25">
      <c r="A115" s="373"/>
      <c r="B115" s="373"/>
      <c r="C115" s="373"/>
      <c r="D115" s="373"/>
      <c r="E115" s="360" t="s">
        <v>186</v>
      </c>
      <c r="F115" s="360"/>
      <c r="G115" s="101">
        <v>194917.33</v>
      </c>
      <c r="H115" s="101">
        <v>315952.98</v>
      </c>
      <c r="I115" s="101">
        <v>390952.98</v>
      </c>
      <c r="J115" s="361">
        <v>223815.71</v>
      </c>
      <c r="K115" s="361"/>
      <c r="L115" s="361"/>
      <c r="M115" s="359">
        <f t="shared" ref="M115:M121" si="35">J115/G115*100</f>
        <v>114.82596750119653</v>
      </c>
      <c r="N115" s="359"/>
      <c r="O115" s="352">
        <f t="shared" ref="O115:O124" si="36">J115/I115*100</f>
        <v>57.248754057329357</v>
      </c>
      <c r="P115" s="352"/>
      <c r="R115" s="27"/>
    </row>
    <row r="116" spans="1:18" ht="22.5" customHeight="1" x14ac:dyDescent="0.25">
      <c r="A116" s="373"/>
      <c r="B116" s="373"/>
      <c r="C116" s="373"/>
      <c r="D116" s="373"/>
      <c r="E116" s="360" t="s">
        <v>188</v>
      </c>
      <c r="F116" s="360"/>
      <c r="G116" s="101">
        <v>23077.09</v>
      </c>
      <c r="H116" s="101">
        <v>46452.98</v>
      </c>
      <c r="I116" s="101">
        <v>46452.98</v>
      </c>
      <c r="J116" s="361">
        <v>29167.77</v>
      </c>
      <c r="K116" s="361"/>
      <c r="L116" s="361"/>
      <c r="M116" s="359">
        <f t="shared" si="35"/>
        <v>126.39275575906667</v>
      </c>
      <c r="N116" s="359"/>
      <c r="O116" s="352">
        <f t="shared" si="36"/>
        <v>62.789879142306901</v>
      </c>
      <c r="P116" s="352"/>
    </row>
    <row r="117" spans="1:18" ht="24" customHeight="1" x14ac:dyDescent="0.25">
      <c r="A117" s="373"/>
      <c r="B117" s="373"/>
      <c r="C117" s="373"/>
      <c r="D117" s="373"/>
      <c r="E117" s="360" t="s">
        <v>190</v>
      </c>
      <c r="F117" s="360"/>
      <c r="G117" s="101">
        <v>70336.09</v>
      </c>
      <c r="H117" s="101">
        <v>25000</v>
      </c>
      <c r="I117" s="101">
        <v>100000</v>
      </c>
      <c r="J117" s="361">
        <v>84367.25</v>
      </c>
      <c r="K117" s="361"/>
      <c r="L117" s="361"/>
      <c r="M117" s="359">
        <v>0</v>
      </c>
      <c r="N117" s="359"/>
      <c r="O117" s="352">
        <f t="shared" si="36"/>
        <v>84.367249999999999</v>
      </c>
      <c r="P117" s="352"/>
    </row>
    <row r="118" spans="1:18" ht="17.25" customHeight="1" x14ac:dyDescent="0.25">
      <c r="A118" s="373"/>
      <c r="B118" s="373"/>
      <c r="C118" s="373"/>
      <c r="D118" s="373"/>
      <c r="E118" s="360" t="s">
        <v>192</v>
      </c>
      <c r="F118" s="360"/>
      <c r="G118" s="101">
        <v>4180.25</v>
      </c>
      <c r="H118" s="101">
        <v>9500</v>
      </c>
      <c r="I118" s="101">
        <v>9500</v>
      </c>
      <c r="J118" s="361">
        <v>6171.95</v>
      </c>
      <c r="K118" s="361"/>
      <c r="L118" s="361"/>
      <c r="M118" s="359">
        <v>0</v>
      </c>
      <c r="N118" s="359"/>
      <c r="O118" s="352">
        <f t="shared" si="36"/>
        <v>64.967894736842098</v>
      </c>
      <c r="P118" s="352"/>
    </row>
    <row r="119" spans="1:18" ht="17.25" customHeight="1" x14ac:dyDescent="0.25">
      <c r="A119" s="373"/>
      <c r="B119" s="373"/>
      <c r="C119" s="373"/>
      <c r="D119" s="373"/>
      <c r="E119" s="360" t="s">
        <v>194</v>
      </c>
      <c r="F119" s="360"/>
      <c r="G119" s="101">
        <v>26022.49</v>
      </c>
      <c r="H119" s="101">
        <v>55000</v>
      </c>
      <c r="I119" s="101">
        <v>55000</v>
      </c>
      <c r="J119" s="361">
        <v>29057.81</v>
      </c>
      <c r="K119" s="361"/>
      <c r="L119" s="361"/>
      <c r="M119" s="359">
        <v>0</v>
      </c>
      <c r="N119" s="359"/>
      <c r="O119" s="352">
        <f t="shared" si="36"/>
        <v>52.832381818181815</v>
      </c>
      <c r="P119" s="352"/>
    </row>
    <row r="120" spans="1:18" ht="17.25" customHeight="1" x14ac:dyDescent="0.25">
      <c r="A120" s="373"/>
      <c r="B120" s="373"/>
      <c r="C120" s="373"/>
      <c r="D120" s="373"/>
      <c r="E120" s="360" t="s">
        <v>196</v>
      </c>
      <c r="F120" s="360"/>
      <c r="G120" s="101">
        <v>19567.11</v>
      </c>
      <c r="H120" s="101">
        <v>50000</v>
      </c>
      <c r="I120" s="101">
        <v>50000</v>
      </c>
      <c r="J120" s="361">
        <v>20713.29</v>
      </c>
      <c r="K120" s="361"/>
      <c r="L120" s="361"/>
      <c r="M120" s="359">
        <v>0</v>
      </c>
      <c r="N120" s="359"/>
      <c r="O120" s="352">
        <f t="shared" si="36"/>
        <v>41.426580000000001</v>
      </c>
      <c r="P120" s="352"/>
    </row>
    <row r="121" spans="1:18" ht="23.25" customHeight="1" x14ac:dyDescent="0.25">
      <c r="A121" s="373"/>
      <c r="B121" s="373"/>
      <c r="C121" s="373"/>
      <c r="D121" s="373"/>
      <c r="E121" s="360" t="s">
        <v>198</v>
      </c>
      <c r="F121" s="360"/>
      <c r="G121" s="101">
        <v>22746.68</v>
      </c>
      <c r="H121" s="101">
        <v>50000</v>
      </c>
      <c r="I121" s="101">
        <v>50000</v>
      </c>
      <c r="J121" s="361">
        <v>20515.830000000002</v>
      </c>
      <c r="K121" s="361"/>
      <c r="L121" s="361"/>
      <c r="M121" s="359">
        <f t="shared" si="35"/>
        <v>90.192634705372399</v>
      </c>
      <c r="N121" s="359"/>
      <c r="O121" s="352">
        <f t="shared" si="36"/>
        <v>41.031660000000002</v>
      </c>
      <c r="P121" s="352"/>
    </row>
    <row r="122" spans="1:18" ht="17.25" customHeight="1" x14ac:dyDescent="0.25">
      <c r="A122" s="373"/>
      <c r="B122" s="373"/>
      <c r="C122" s="373"/>
      <c r="D122" s="373"/>
      <c r="E122" s="360" t="s">
        <v>200</v>
      </c>
      <c r="F122" s="360"/>
      <c r="G122" s="101">
        <v>1486</v>
      </c>
      <c r="H122" s="101">
        <v>30000</v>
      </c>
      <c r="I122" s="101">
        <v>30000</v>
      </c>
      <c r="J122" s="361">
        <v>0</v>
      </c>
      <c r="K122" s="361"/>
      <c r="L122" s="361"/>
      <c r="M122" s="359">
        <f>J122/G122*100</f>
        <v>0</v>
      </c>
      <c r="N122" s="359"/>
      <c r="O122" s="352">
        <f t="shared" si="36"/>
        <v>0</v>
      </c>
      <c r="P122" s="352"/>
    </row>
    <row r="123" spans="1:18" ht="17.25" customHeight="1" x14ac:dyDescent="0.25">
      <c r="A123" s="102"/>
      <c r="B123" s="102"/>
      <c r="C123" s="102"/>
      <c r="D123" s="102"/>
      <c r="E123" s="360" t="s">
        <v>202</v>
      </c>
      <c r="F123" s="360"/>
      <c r="G123" s="101">
        <v>0</v>
      </c>
      <c r="H123" s="101">
        <v>0</v>
      </c>
      <c r="I123" s="101">
        <v>0</v>
      </c>
      <c r="J123" s="376">
        <v>-1243.75</v>
      </c>
      <c r="K123" s="376"/>
      <c r="L123" s="376"/>
      <c r="M123" s="359">
        <v>0</v>
      </c>
      <c r="N123" s="359"/>
      <c r="O123" s="352">
        <v>0</v>
      </c>
      <c r="P123" s="352"/>
    </row>
    <row r="124" spans="1:18" ht="17.25" customHeight="1" x14ac:dyDescent="0.25">
      <c r="A124" s="373"/>
      <c r="B124" s="373"/>
      <c r="C124" s="373"/>
      <c r="D124" s="373"/>
      <c r="E124" s="360" t="s">
        <v>204</v>
      </c>
      <c r="F124" s="360"/>
      <c r="G124" s="101">
        <v>27501.62</v>
      </c>
      <c r="H124" s="101">
        <v>50000</v>
      </c>
      <c r="I124" s="101">
        <v>50000</v>
      </c>
      <c r="J124" s="361">
        <v>35065.56</v>
      </c>
      <c r="K124" s="361"/>
      <c r="L124" s="361"/>
      <c r="M124" s="359">
        <f t="shared" ref="M124" si="37">J124/G124*100</f>
        <v>127.5036161506122</v>
      </c>
      <c r="N124" s="359"/>
      <c r="O124" s="352">
        <f t="shared" si="36"/>
        <v>70.131119999999996</v>
      </c>
      <c r="P124" s="352"/>
    </row>
    <row r="125" spans="1:18" ht="24" customHeight="1" x14ac:dyDescent="0.25">
      <c r="A125" s="228"/>
      <c r="B125" s="228"/>
      <c r="C125" s="228"/>
      <c r="D125" s="228"/>
      <c r="E125" s="360" t="s">
        <v>399</v>
      </c>
      <c r="F125" s="360"/>
      <c r="G125" s="222">
        <v>0</v>
      </c>
      <c r="H125" s="222">
        <v>0</v>
      </c>
      <c r="I125" s="222">
        <v>300000</v>
      </c>
      <c r="J125" s="222"/>
      <c r="K125" s="222"/>
      <c r="L125" s="222">
        <v>226640.97</v>
      </c>
      <c r="M125" s="359">
        <v>0</v>
      </c>
      <c r="N125" s="359"/>
      <c r="O125" s="352">
        <v>75.55</v>
      </c>
      <c r="P125" s="352"/>
    </row>
    <row r="126" spans="1:18" ht="12.75" customHeight="1" x14ac:dyDescent="0.25">
      <c r="A126" s="369" t="s">
        <v>315</v>
      </c>
      <c r="B126" s="369"/>
      <c r="C126" s="369"/>
      <c r="D126" s="369"/>
      <c r="E126" s="370" t="s">
        <v>48</v>
      </c>
      <c r="F126" s="370"/>
      <c r="G126" s="99">
        <v>30990.46</v>
      </c>
      <c r="H126" s="99">
        <v>0</v>
      </c>
      <c r="I126" s="99">
        <v>758710</v>
      </c>
      <c r="J126" s="371">
        <v>432744.03</v>
      </c>
      <c r="K126" s="371"/>
      <c r="L126" s="371"/>
      <c r="M126" s="372">
        <f t="shared" ref="M126" si="38">J126/G126*100</f>
        <v>1396.3782080033664</v>
      </c>
      <c r="N126" s="372"/>
      <c r="O126" s="371">
        <f t="shared" ref="O126" si="39">J126/I126*100</f>
        <v>57.036816438428382</v>
      </c>
      <c r="P126" s="371"/>
    </row>
    <row r="127" spans="1:18" ht="21" customHeight="1" x14ac:dyDescent="0.25">
      <c r="A127" s="373"/>
      <c r="B127" s="373"/>
      <c r="C127" s="373"/>
      <c r="D127" s="373"/>
      <c r="E127" s="360" t="s">
        <v>328</v>
      </c>
      <c r="F127" s="360"/>
      <c r="G127" s="101">
        <v>30990.46</v>
      </c>
      <c r="H127" s="101">
        <v>0</v>
      </c>
      <c r="I127" s="101">
        <v>694571.32</v>
      </c>
      <c r="J127" s="361">
        <v>432744.03</v>
      </c>
      <c r="K127" s="361"/>
      <c r="L127" s="361"/>
      <c r="M127" s="359">
        <f t="shared" ref="M127:M135" si="40">J127/G127*100</f>
        <v>1396.3782080033664</v>
      </c>
      <c r="N127" s="359"/>
      <c r="O127" s="352">
        <f t="shared" ref="O127:O134" si="41">J127/I127*100</f>
        <v>62.303757373684832</v>
      </c>
      <c r="P127" s="352"/>
    </row>
    <row r="128" spans="1:18" ht="21" customHeight="1" x14ac:dyDescent="0.25">
      <c r="A128" s="373"/>
      <c r="B128" s="373"/>
      <c r="C128" s="373"/>
      <c r="D128" s="373"/>
      <c r="E128" s="360" t="s">
        <v>145</v>
      </c>
      <c r="F128" s="360"/>
      <c r="G128" s="101">
        <v>29720.26</v>
      </c>
      <c r="H128" s="101">
        <v>0</v>
      </c>
      <c r="I128" s="101">
        <v>80870.929999999993</v>
      </c>
      <c r="J128" s="361">
        <v>7578.5</v>
      </c>
      <c r="K128" s="361"/>
      <c r="L128" s="361"/>
      <c r="M128" s="359">
        <f t="shared" si="40"/>
        <v>25.499440449040488</v>
      </c>
      <c r="N128" s="359"/>
      <c r="O128" s="352">
        <f t="shared" si="41"/>
        <v>9.3711052908628609</v>
      </c>
      <c r="P128" s="352"/>
      <c r="R128" s="27"/>
    </row>
    <row r="129" spans="1:16" ht="21" customHeight="1" x14ac:dyDescent="0.25">
      <c r="A129" s="373"/>
      <c r="B129" s="373"/>
      <c r="C129" s="373"/>
      <c r="D129" s="373"/>
      <c r="E129" s="360" t="s">
        <v>147</v>
      </c>
      <c r="F129" s="360"/>
      <c r="G129" s="101">
        <v>28476.2</v>
      </c>
      <c r="H129" s="101">
        <v>0</v>
      </c>
      <c r="I129" s="101">
        <v>80870.929999999993</v>
      </c>
      <c r="J129" s="361">
        <v>7578.5</v>
      </c>
      <c r="K129" s="361"/>
      <c r="L129" s="361"/>
      <c r="M129" s="359">
        <f t="shared" si="40"/>
        <v>26.613452637641256</v>
      </c>
      <c r="N129" s="359"/>
      <c r="O129" s="352">
        <f t="shared" si="41"/>
        <v>9.3711052908628609</v>
      </c>
      <c r="P129" s="352"/>
    </row>
    <row r="130" spans="1:16" ht="21" customHeight="1" x14ac:dyDescent="0.25">
      <c r="A130" s="373"/>
      <c r="B130" s="373"/>
      <c r="C130" s="373"/>
      <c r="D130" s="373"/>
      <c r="E130" s="360" t="s">
        <v>149</v>
      </c>
      <c r="F130" s="360"/>
      <c r="G130" s="101">
        <v>28476.2</v>
      </c>
      <c r="H130" s="101">
        <v>0</v>
      </c>
      <c r="I130" s="101">
        <v>80870.929999999993</v>
      </c>
      <c r="J130" s="361">
        <v>7578.5</v>
      </c>
      <c r="K130" s="361"/>
      <c r="L130" s="361"/>
      <c r="M130" s="359">
        <f t="shared" si="40"/>
        <v>26.613452637641256</v>
      </c>
      <c r="N130" s="359"/>
      <c r="O130" s="352">
        <f t="shared" si="41"/>
        <v>9.3711052908628609</v>
      </c>
      <c r="P130" s="352"/>
    </row>
    <row r="131" spans="1:16" ht="21" customHeight="1" x14ac:dyDescent="0.25">
      <c r="A131" s="373"/>
      <c r="B131" s="373"/>
      <c r="C131" s="373"/>
      <c r="D131" s="373"/>
      <c r="E131" s="360" t="s">
        <v>159</v>
      </c>
      <c r="F131" s="360"/>
      <c r="G131" s="101">
        <v>1244.06</v>
      </c>
      <c r="H131" s="101">
        <v>0</v>
      </c>
      <c r="I131" s="101">
        <v>0</v>
      </c>
      <c r="J131" s="361">
        <v>0</v>
      </c>
      <c r="K131" s="361"/>
      <c r="L131" s="361"/>
      <c r="M131" s="359">
        <f t="shared" si="40"/>
        <v>0</v>
      </c>
      <c r="N131" s="359"/>
      <c r="O131" s="352">
        <v>0</v>
      </c>
      <c r="P131" s="352"/>
    </row>
    <row r="132" spans="1:16" ht="21" customHeight="1" x14ac:dyDescent="0.25">
      <c r="A132" s="373"/>
      <c r="B132" s="373"/>
      <c r="C132" s="373"/>
      <c r="D132" s="373"/>
      <c r="E132" s="360" t="s">
        <v>161</v>
      </c>
      <c r="F132" s="360"/>
      <c r="G132" s="101">
        <v>1244.06</v>
      </c>
      <c r="H132" s="101">
        <v>0</v>
      </c>
      <c r="I132" s="101">
        <v>0</v>
      </c>
      <c r="J132" s="361">
        <v>0</v>
      </c>
      <c r="K132" s="361"/>
      <c r="L132" s="361"/>
      <c r="M132" s="359">
        <f t="shared" si="40"/>
        <v>0</v>
      </c>
      <c r="N132" s="359"/>
      <c r="O132" s="352">
        <v>0</v>
      </c>
      <c r="P132" s="352"/>
    </row>
    <row r="133" spans="1:16" ht="21" customHeight="1" x14ac:dyDescent="0.25">
      <c r="A133" s="373"/>
      <c r="B133" s="373"/>
      <c r="C133" s="373"/>
      <c r="D133" s="373"/>
      <c r="E133" s="360" t="s">
        <v>164</v>
      </c>
      <c r="F133" s="360"/>
      <c r="G133" s="101">
        <v>1270.2</v>
      </c>
      <c r="H133" s="101">
        <v>0</v>
      </c>
      <c r="I133" s="101">
        <v>613700.39</v>
      </c>
      <c r="J133" s="361">
        <v>425165.53</v>
      </c>
      <c r="K133" s="361"/>
      <c r="L133" s="361"/>
      <c r="M133" s="359">
        <f t="shared" si="40"/>
        <v>33472.32955440088</v>
      </c>
      <c r="N133" s="359"/>
      <c r="O133" s="352">
        <f t="shared" si="41"/>
        <v>69.279005998350442</v>
      </c>
      <c r="P133" s="352"/>
    </row>
    <row r="134" spans="1:16" ht="21" customHeight="1" x14ac:dyDescent="0.25">
      <c r="A134" s="373"/>
      <c r="B134" s="373"/>
      <c r="C134" s="373"/>
      <c r="D134" s="373"/>
      <c r="E134" s="360" t="s">
        <v>166</v>
      </c>
      <c r="F134" s="360"/>
      <c r="G134" s="101">
        <v>1270.2</v>
      </c>
      <c r="H134" s="101">
        <v>0</v>
      </c>
      <c r="I134" s="101">
        <v>455.08</v>
      </c>
      <c r="J134" s="361">
        <v>199.1</v>
      </c>
      <c r="K134" s="361"/>
      <c r="L134" s="361"/>
      <c r="M134" s="359">
        <f t="shared" si="40"/>
        <v>15.674696898126278</v>
      </c>
      <c r="N134" s="359"/>
      <c r="O134" s="352">
        <f t="shared" si="41"/>
        <v>43.750549353959741</v>
      </c>
      <c r="P134" s="352"/>
    </row>
    <row r="135" spans="1:16" ht="21" customHeight="1" x14ac:dyDescent="0.25">
      <c r="A135" s="373"/>
      <c r="B135" s="373"/>
      <c r="C135" s="373"/>
      <c r="D135" s="373"/>
      <c r="E135" s="360" t="s">
        <v>170</v>
      </c>
      <c r="F135" s="360"/>
      <c r="G135" s="101">
        <v>1270.2</v>
      </c>
      <c r="H135" s="101">
        <v>0</v>
      </c>
      <c r="I135" s="101">
        <v>318.25</v>
      </c>
      <c r="J135" s="361">
        <v>199.1</v>
      </c>
      <c r="K135" s="361"/>
      <c r="L135" s="361"/>
      <c r="M135" s="359">
        <f t="shared" si="40"/>
        <v>15.674696898126278</v>
      </c>
      <c r="N135" s="359"/>
      <c r="O135" s="352">
        <f t="shared" ref="O135:O143" si="42">J135/I135*100</f>
        <v>62.560879811468972</v>
      </c>
      <c r="P135" s="352"/>
    </row>
    <row r="136" spans="1:16" ht="21" customHeight="1" x14ac:dyDescent="0.25">
      <c r="A136" s="373"/>
      <c r="B136" s="373"/>
      <c r="C136" s="373"/>
      <c r="D136" s="373"/>
      <c r="E136" s="360" t="s">
        <v>172</v>
      </c>
      <c r="F136" s="360"/>
      <c r="G136" s="101">
        <v>0</v>
      </c>
      <c r="H136" s="101">
        <v>0</v>
      </c>
      <c r="I136" s="101">
        <v>136.83000000000001</v>
      </c>
      <c r="J136" s="361">
        <v>0</v>
      </c>
      <c r="K136" s="361"/>
      <c r="L136" s="361"/>
      <c r="M136" s="359">
        <v>0</v>
      </c>
      <c r="N136" s="359"/>
      <c r="O136" s="352">
        <f t="shared" si="42"/>
        <v>0</v>
      </c>
      <c r="P136" s="352"/>
    </row>
    <row r="137" spans="1:16" ht="21" customHeight="1" x14ac:dyDescent="0.25">
      <c r="A137" s="373"/>
      <c r="B137" s="373"/>
      <c r="C137" s="373"/>
      <c r="D137" s="373"/>
      <c r="E137" s="360" t="s">
        <v>174</v>
      </c>
      <c r="F137" s="360"/>
      <c r="G137" s="101">
        <v>0</v>
      </c>
      <c r="H137" s="101">
        <v>0</v>
      </c>
      <c r="I137" s="101">
        <v>0</v>
      </c>
      <c r="J137" s="361">
        <v>0</v>
      </c>
      <c r="K137" s="361"/>
      <c r="L137" s="361"/>
      <c r="M137" s="359">
        <v>0</v>
      </c>
      <c r="N137" s="359"/>
      <c r="O137" s="352">
        <v>0</v>
      </c>
      <c r="P137" s="352"/>
    </row>
    <row r="138" spans="1:16" ht="21" customHeight="1" x14ac:dyDescent="0.25">
      <c r="A138" s="373"/>
      <c r="B138" s="373"/>
      <c r="C138" s="373"/>
      <c r="D138" s="373"/>
      <c r="E138" s="360" t="s">
        <v>178</v>
      </c>
      <c r="F138" s="360"/>
      <c r="G138" s="101">
        <v>0</v>
      </c>
      <c r="H138" s="101">
        <v>0</v>
      </c>
      <c r="I138" s="101">
        <v>0</v>
      </c>
      <c r="J138" s="361">
        <v>0</v>
      </c>
      <c r="K138" s="361"/>
      <c r="L138" s="361"/>
      <c r="M138" s="359">
        <v>0</v>
      </c>
      <c r="N138" s="359"/>
      <c r="O138" s="352">
        <v>0</v>
      </c>
      <c r="P138" s="352"/>
    </row>
    <row r="139" spans="1:16" ht="21" customHeight="1" x14ac:dyDescent="0.25">
      <c r="A139" s="102"/>
      <c r="B139" s="102"/>
      <c r="C139" s="102"/>
      <c r="D139" s="102"/>
      <c r="E139" s="360" t="s">
        <v>186</v>
      </c>
      <c r="F139" s="360"/>
      <c r="G139" s="101">
        <v>0</v>
      </c>
      <c r="H139" s="101">
        <v>0</v>
      </c>
      <c r="I139" s="101">
        <v>0</v>
      </c>
      <c r="J139" s="361">
        <v>0</v>
      </c>
      <c r="K139" s="361"/>
      <c r="L139" s="361"/>
      <c r="M139" s="359">
        <v>0</v>
      </c>
      <c r="N139" s="359"/>
      <c r="O139" s="352">
        <v>0</v>
      </c>
      <c r="P139" s="352"/>
    </row>
    <row r="140" spans="1:16" ht="21" customHeight="1" x14ac:dyDescent="0.25">
      <c r="A140" s="102"/>
      <c r="B140" s="102"/>
      <c r="C140" s="102"/>
      <c r="D140" s="102"/>
      <c r="E140" s="360" t="s">
        <v>204</v>
      </c>
      <c r="F140" s="360"/>
      <c r="G140" s="101">
        <v>0</v>
      </c>
      <c r="H140" s="101">
        <v>0</v>
      </c>
      <c r="I140" s="101">
        <v>0</v>
      </c>
      <c r="J140" s="361">
        <v>0</v>
      </c>
      <c r="K140" s="361"/>
      <c r="L140" s="361"/>
      <c r="M140" s="359">
        <v>0</v>
      </c>
      <c r="N140" s="359"/>
      <c r="O140" s="352">
        <v>0</v>
      </c>
      <c r="P140" s="352"/>
    </row>
    <row r="141" spans="1:16" ht="21" customHeight="1" x14ac:dyDescent="0.25">
      <c r="A141" s="228"/>
      <c r="B141" s="228"/>
      <c r="C141" s="228"/>
      <c r="D141" s="228"/>
      <c r="E141" s="225">
        <v>3251</v>
      </c>
      <c r="F141" s="225"/>
      <c r="G141" s="222"/>
      <c r="H141" s="222">
        <v>0</v>
      </c>
      <c r="I141" s="222">
        <v>613700.39</v>
      </c>
      <c r="J141" s="222"/>
      <c r="K141" s="222"/>
      <c r="L141" s="222">
        <v>425165.53</v>
      </c>
      <c r="M141" s="359">
        <v>0</v>
      </c>
      <c r="N141" s="359"/>
      <c r="O141" s="221">
        <v>0</v>
      </c>
      <c r="P141" s="221">
        <v>69.760000000000005</v>
      </c>
    </row>
    <row r="142" spans="1:16" ht="21" customHeight="1" x14ac:dyDescent="0.25">
      <c r="A142" s="373"/>
      <c r="B142" s="373"/>
      <c r="C142" s="373"/>
      <c r="D142" s="373"/>
      <c r="E142" s="360" t="s">
        <v>206</v>
      </c>
      <c r="F142" s="360"/>
      <c r="G142" s="101">
        <v>0</v>
      </c>
      <c r="H142" s="101">
        <v>0</v>
      </c>
      <c r="I142" s="101">
        <v>4038.36</v>
      </c>
      <c r="J142" s="361">
        <v>0</v>
      </c>
      <c r="K142" s="361"/>
      <c r="L142" s="361"/>
      <c r="M142" s="359">
        <v>0</v>
      </c>
      <c r="N142" s="359"/>
      <c r="O142" s="352">
        <f t="shared" si="42"/>
        <v>0</v>
      </c>
      <c r="P142" s="352"/>
    </row>
    <row r="143" spans="1:16" ht="21" customHeight="1" x14ac:dyDescent="0.25">
      <c r="A143" s="373"/>
      <c r="B143" s="373"/>
      <c r="C143" s="373"/>
      <c r="D143" s="373"/>
      <c r="E143" s="360" t="s">
        <v>219</v>
      </c>
      <c r="F143" s="360"/>
      <c r="G143" s="101">
        <v>0</v>
      </c>
      <c r="H143" s="101">
        <v>0</v>
      </c>
      <c r="I143" s="101">
        <v>4038.36</v>
      </c>
      <c r="J143" s="361">
        <v>0</v>
      </c>
      <c r="K143" s="361"/>
      <c r="L143" s="361"/>
      <c r="M143" s="359">
        <v>0</v>
      </c>
      <c r="N143" s="359"/>
      <c r="O143" s="352">
        <f t="shared" si="42"/>
        <v>0</v>
      </c>
      <c r="P143" s="352"/>
    </row>
    <row r="144" spans="1:16" ht="21" customHeight="1" x14ac:dyDescent="0.25">
      <c r="A144" s="228"/>
      <c r="B144" s="228"/>
      <c r="C144" s="228"/>
      <c r="D144" s="228"/>
      <c r="E144" s="360" t="s">
        <v>20</v>
      </c>
      <c r="F144" s="360"/>
      <c r="G144" s="222">
        <v>0</v>
      </c>
      <c r="H144" s="222">
        <v>0</v>
      </c>
      <c r="I144" s="222">
        <v>64138.68</v>
      </c>
      <c r="J144" s="222"/>
      <c r="K144" s="222"/>
      <c r="L144" s="222">
        <v>0</v>
      </c>
      <c r="M144" s="359">
        <v>0</v>
      </c>
      <c r="N144" s="359"/>
      <c r="O144" s="221"/>
      <c r="P144" s="221">
        <v>0</v>
      </c>
    </row>
    <row r="145" spans="1:16" ht="21" customHeight="1" x14ac:dyDescent="0.25">
      <c r="A145" s="228"/>
      <c r="B145" s="228"/>
      <c r="C145" s="228"/>
      <c r="D145" s="228"/>
      <c r="E145" s="360" t="s">
        <v>260</v>
      </c>
      <c r="F145" s="360"/>
      <c r="G145" s="222">
        <v>0</v>
      </c>
      <c r="H145" s="222">
        <v>0</v>
      </c>
      <c r="I145" s="222">
        <v>64138.68</v>
      </c>
      <c r="J145" s="222"/>
      <c r="K145" s="222"/>
      <c r="L145" s="222">
        <v>0</v>
      </c>
      <c r="M145" s="359">
        <v>0</v>
      </c>
      <c r="N145" s="359"/>
      <c r="O145" s="221"/>
      <c r="P145" s="221">
        <v>0</v>
      </c>
    </row>
    <row r="146" spans="1:16" ht="21" customHeight="1" x14ac:dyDescent="0.25">
      <c r="A146" s="228"/>
      <c r="B146" s="228"/>
      <c r="C146" s="228"/>
      <c r="D146" s="228"/>
      <c r="E146" s="360" t="s">
        <v>262</v>
      </c>
      <c r="F146" s="360"/>
      <c r="G146" s="222">
        <v>0</v>
      </c>
      <c r="H146" s="222">
        <v>0</v>
      </c>
      <c r="I146" s="222">
        <v>64138.68</v>
      </c>
      <c r="J146" s="222"/>
      <c r="K146" s="222"/>
      <c r="L146" s="222">
        <v>0</v>
      </c>
      <c r="M146" s="359">
        <v>0</v>
      </c>
      <c r="N146" s="359"/>
      <c r="O146" s="221"/>
      <c r="P146" s="221">
        <v>0</v>
      </c>
    </row>
    <row r="147" spans="1:16" ht="21" customHeight="1" x14ac:dyDescent="0.25">
      <c r="A147" s="228"/>
      <c r="B147" s="228"/>
      <c r="C147" s="228"/>
      <c r="D147" s="228"/>
      <c r="E147" s="360" t="s">
        <v>270</v>
      </c>
      <c r="F147" s="360"/>
      <c r="G147" s="222">
        <v>0</v>
      </c>
      <c r="H147" s="222">
        <v>0</v>
      </c>
      <c r="I147" s="222">
        <v>64138.68</v>
      </c>
      <c r="J147" s="222"/>
      <c r="K147" s="222"/>
      <c r="L147" s="222">
        <v>0</v>
      </c>
      <c r="M147" s="359">
        <v>0</v>
      </c>
      <c r="N147" s="359"/>
      <c r="O147" s="221"/>
      <c r="P147" s="221">
        <v>0</v>
      </c>
    </row>
    <row r="148" spans="1:16" ht="27" customHeight="1" x14ac:dyDescent="0.25">
      <c r="A148" s="369" t="s">
        <v>315</v>
      </c>
      <c r="B148" s="369"/>
      <c r="C148" s="369"/>
      <c r="D148" s="369"/>
      <c r="E148" s="370" t="s">
        <v>320</v>
      </c>
      <c r="F148" s="370"/>
      <c r="G148" s="99">
        <v>0</v>
      </c>
      <c r="H148" s="99">
        <v>175000</v>
      </c>
      <c r="I148" s="99">
        <v>243000</v>
      </c>
      <c r="J148" s="371">
        <v>0</v>
      </c>
      <c r="K148" s="371"/>
      <c r="L148" s="371"/>
      <c r="M148" s="372">
        <v>0</v>
      </c>
      <c r="N148" s="372"/>
      <c r="O148" s="371">
        <v>0</v>
      </c>
      <c r="P148" s="371"/>
    </row>
    <row r="149" spans="1:16" ht="14.25" customHeight="1" x14ac:dyDescent="0.25">
      <c r="A149" s="373"/>
      <c r="B149" s="373"/>
      <c r="C149" s="373"/>
      <c r="D149" s="373"/>
      <c r="E149" s="360" t="s">
        <v>328</v>
      </c>
      <c r="F149" s="360"/>
      <c r="G149" s="101">
        <v>0</v>
      </c>
      <c r="H149" s="101">
        <v>132200</v>
      </c>
      <c r="I149" s="101">
        <v>0</v>
      </c>
      <c r="J149" s="361">
        <v>0</v>
      </c>
      <c r="K149" s="361"/>
      <c r="L149" s="361"/>
      <c r="M149" s="359">
        <v>0</v>
      </c>
      <c r="N149" s="359"/>
      <c r="O149" s="352">
        <v>0</v>
      </c>
      <c r="P149" s="352"/>
    </row>
    <row r="150" spans="1:16" ht="15.75" customHeight="1" x14ac:dyDescent="0.25">
      <c r="A150" s="135"/>
      <c r="B150" s="135"/>
      <c r="C150" s="135"/>
      <c r="D150" s="135"/>
      <c r="E150" s="360" t="s">
        <v>164</v>
      </c>
      <c r="F150" s="360"/>
      <c r="G150" s="136">
        <v>0</v>
      </c>
      <c r="H150" s="136">
        <v>132200</v>
      </c>
      <c r="I150" s="136">
        <v>0</v>
      </c>
      <c r="J150" s="136"/>
      <c r="K150" s="136"/>
      <c r="L150" s="136">
        <v>0</v>
      </c>
      <c r="M150" s="359">
        <v>0</v>
      </c>
      <c r="N150" s="359"/>
      <c r="O150" s="352">
        <v>0</v>
      </c>
      <c r="P150" s="352"/>
    </row>
    <row r="151" spans="1:16" ht="15.75" customHeight="1" x14ac:dyDescent="0.25">
      <c r="A151" s="135"/>
      <c r="B151" s="135"/>
      <c r="C151" s="135"/>
      <c r="D151" s="135"/>
      <c r="E151" s="360" t="s">
        <v>186</v>
      </c>
      <c r="F151" s="360"/>
      <c r="G151" s="136">
        <v>0</v>
      </c>
      <c r="H151" s="136">
        <v>132200</v>
      </c>
      <c r="I151" s="136">
        <v>0</v>
      </c>
      <c r="J151" s="136"/>
      <c r="K151" s="136"/>
      <c r="L151" s="136">
        <v>0</v>
      </c>
      <c r="M151" s="359">
        <v>0</v>
      </c>
      <c r="N151" s="359"/>
      <c r="O151" s="352">
        <v>0</v>
      </c>
      <c r="P151" s="352"/>
    </row>
    <row r="152" spans="1:16" ht="24" customHeight="1" x14ac:dyDescent="0.25">
      <c r="A152" s="135"/>
      <c r="B152" s="135"/>
      <c r="C152" s="135"/>
      <c r="D152" s="135"/>
      <c r="E152" s="360" t="s">
        <v>190</v>
      </c>
      <c r="F152" s="360"/>
      <c r="G152" s="136">
        <v>0</v>
      </c>
      <c r="H152" s="136">
        <v>75000</v>
      </c>
      <c r="I152" s="136">
        <v>0</v>
      </c>
      <c r="J152" s="136"/>
      <c r="K152" s="136"/>
      <c r="L152" s="136">
        <v>0</v>
      </c>
      <c r="M152" s="359">
        <v>0</v>
      </c>
      <c r="N152" s="359"/>
      <c r="O152" s="352">
        <v>0</v>
      </c>
      <c r="P152" s="352"/>
    </row>
    <row r="153" spans="1:16" ht="24" customHeight="1" x14ac:dyDescent="0.25">
      <c r="A153" s="245"/>
      <c r="B153" s="245"/>
      <c r="C153" s="245"/>
      <c r="D153" s="245"/>
      <c r="E153" s="362" t="s">
        <v>405</v>
      </c>
      <c r="F153" s="362"/>
      <c r="G153" s="243">
        <v>0</v>
      </c>
      <c r="H153" s="243">
        <v>57200</v>
      </c>
      <c r="I153" s="243">
        <v>0</v>
      </c>
      <c r="J153" s="243"/>
      <c r="K153" s="243"/>
      <c r="L153" s="243">
        <v>0</v>
      </c>
      <c r="M153" s="359">
        <v>0</v>
      </c>
      <c r="N153" s="359"/>
      <c r="O153" s="242">
        <v>0</v>
      </c>
      <c r="P153" s="242">
        <v>0</v>
      </c>
    </row>
    <row r="154" spans="1:16" ht="24" customHeight="1" x14ac:dyDescent="0.25">
      <c r="A154" s="135"/>
      <c r="B154" s="135"/>
      <c r="C154" s="135"/>
      <c r="D154" s="135"/>
      <c r="E154" s="360" t="s">
        <v>20</v>
      </c>
      <c r="F154" s="360"/>
      <c r="G154" s="136">
        <v>0</v>
      </c>
      <c r="H154" s="136">
        <v>42800</v>
      </c>
      <c r="I154" s="136">
        <v>243000</v>
      </c>
      <c r="J154" s="361">
        <v>0</v>
      </c>
      <c r="K154" s="361"/>
      <c r="L154" s="361"/>
      <c r="M154" s="359">
        <v>0</v>
      </c>
      <c r="N154" s="359"/>
      <c r="O154" s="352">
        <f t="shared" ref="O154" si="43">J154/I154*100</f>
        <v>0</v>
      </c>
      <c r="P154" s="352"/>
    </row>
    <row r="155" spans="1:16" ht="24.75" customHeight="1" x14ac:dyDescent="0.25">
      <c r="A155" s="373"/>
      <c r="B155" s="373"/>
      <c r="C155" s="373"/>
      <c r="D155" s="373"/>
      <c r="E155" s="360" t="s">
        <v>260</v>
      </c>
      <c r="F155" s="360"/>
      <c r="G155" s="101">
        <v>0</v>
      </c>
      <c r="H155" s="101">
        <v>42800</v>
      </c>
      <c r="I155" s="101">
        <v>243000</v>
      </c>
      <c r="J155" s="361">
        <v>0</v>
      </c>
      <c r="K155" s="361"/>
      <c r="L155" s="361"/>
      <c r="M155" s="359">
        <v>0</v>
      </c>
      <c r="N155" s="359"/>
      <c r="O155" s="352">
        <f t="shared" ref="O155:O156" si="44">J155/I155*100</f>
        <v>0</v>
      </c>
      <c r="P155" s="352"/>
    </row>
    <row r="156" spans="1:16" ht="16.5" customHeight="1" x14ac:dyDescent="0.25">
      <c r="A156" s="373"/>
      <c r="B156" s="373"/>
      <c r="C156" s="373"/>
      <c r="D156" s="373"/>
      <c r="E156" s="360" t="s">
        <v>262</v>
      </c>
      <c r="F156" s="360"/>
      <c r="G156" s="101">
        <v>0</v>
      </c>
      <c r="H156" s="101">
        <v>42800</v>
      </c>
      <c r="I156" s="101">
        <v>243000</v>
      </c>
      <c r="J156" s="361">
        <v>0</v>
      </c>
      <c r="K156" s="361"/>
      <c r="L156" s="361"/>
      <c r="M156" s="359">
        <v>0</v>
      </c>
      <c r="N156" s="359"/>
      <c r="O156" s="352">
        <f t="shared" si="44"/>
        <v>0</v>
      </c>
      <c r="P156" s="352"/>
    </row>
    <row r="157" spans="1:16" ht="24.75" customHeight="1" x14ac:dyDescent="0.25">
      <c r="A157" s="373"/>
      <c r="B157" s="373"/>
      <c r="C157" s="373"/>
      <c r="D157" s="373"/>
      <c r="E157" s="360" t="s">
        <v>270</v>
      </c>
      <c r="F157" s="360"/>
      <c r="G157" s="101">
        <v>0</v>
      </c>
      <c r="H157" s="101">
        <v>42800</v>
      </c>
      <c r="I157" s="101">
        <v>243000</v>
      </c>
      <c r="J157" s="361">
        <v>0</v>
      </c>
      <c r="K157" s="361"/>
      <c r="L157" s="361"/>
      <c r="M157" s="359">
        <v>0</v>
      </c>
      <c r="N157" s="359"/>
      <c r="O157" s="352">
        <f t="shared" ref="O157" si="45">J157/I157*100</f>
        <v>0</v>
      </c>
      <c r="P157" s="352"/>
    </row>
    <row r="158" spans="1:16" ht="21.75" customHeight="1" x14ac:dyDescent="0.25">
      <c r="A158" s="369" t="s">
        <v>315</v>
      </c>
      <c r="B158" s="369"/>
      <c r="C158" s="369"/>
      <c r="D158" s="369"/>
      <c r="E158" s="370" t="s">
        <v>321</v>
      </c>
      <c r="F158" s="370"/>
      <c r="G158" s="99">
        <v>82659.69</v>
      </c>
      <c r="H158" s="99">
        <v>160000</v>
      </c>
      <c r="I158" s="99">
        <v>776850.25</v>
      </c>
      <c r="J158" s="371">
        <v>288358.98</v>
      </c>
      <c r="K158" s="371"/>
      <c r="L158" s="371"/>
      <c r="M158" s="372">
        <f>J158/G158*100</f>
        <v>348.8507880927209</v>
      </c>
      <c r="N158" s="372"/>
      <c r="O158" s="371">
        <f t="shared" ref="O158" si="46">J158/I158*100</f>
        <v>37.118991723308319</v>
      </c>
      <c r="P158" s="371"/>
    </row>
    <row r="159" spans="1:16" ht="25.5" customHeight="1" x14ac:dyDescent="0.25">
      <c r="A159" s="373"/>
      <c r="B159" s="373"/>
      <c r="C159" s="373"/>
      <c r="D159" s="373"/>
      <c r="E159" s="360" t="s">
        <v>328</v>
      </c>
      <c r="F159" s="360"/>
      <c r="G159" s="101">
        <v>82659.69</v>
      </c>
      <c r="H159" s="101">
        <v>160000</v>
      </c>
      <c r="I159" s="101">
        <v>768000.25</v>
      </c>
      <c r="J159" s="361">
        <v>288358.98</v>
      </c>
      <c r="K159" s="361"/>
      <c r="L159" s="361"/>
      <c r="M159" s="359">
        <f t="shared" ref="M159:M176" si="47">J159/G159*100</f>
        <v>348.8507880927209</v>
      </c>
      <c r="N159" s="359"/>
      <c r="O159" s="352">
        <f>J159/I159*100</f>
        <v>37.546729965257171</v>
      </c>
      <c r="P159" s="352"/>
    </row>
    <row r="160" spans="1:16" ht="25.5" customHeight="1" x14ac:dyDescent="0.25">
      <c r="A160" s="373"/>
      <c r="B160" s="373"/>
      <c r="C160" s="373"/>
      <c r="D160" s="373"/>
      <c r="E160" s="360" t="s">
        <v>145</v>
      </c>
      <c r="F160" s="360"/>
      <c r="G160" s="101">
        <v>76935.990000000005</v>
      </c>
      <c r="H160" s="101">
        <v>148103.56</v>
      </c>
      <c r="I160" s="101">
        <v>81945</v>
      </c>
      <c r="J160" s="361">
        <v>8974.42</v>
      </c>
      <c r="K160" s="361"/>
      <c r="L160" s="361"/>
      <c r="M160" s="359">
        <f t="shared" si="47"/>
        <v>11.664787832066631</v>
      </c>
      <c r="N160" s="359"/>
      <c r="O160" s="352">
        <f t="shared" ref="O160:O167" si="48">J160/I160*100</f>
        <v>10.95176032704863</v>
      </c>
      <c r="P160" s="352"/>
    </row>
    <row r="161" spans="1:16" ht="25.5" customHeight="1" x14ac:dyDescent="0.25">
      <c r="A161" s="373"/>
      <c r="B161" s="373"/>
      <c r="C161" s="373"/>
      <c r="D161" s="373"/>
      <c r="E161" s="360" t="s">
        <v>147</v>
      </c>
      <c r="F161" s="360"/>
      <c r="G161" s="101">
        <v>66045.62</v>
      </c>
      <c r="H161" s="101">
        <v>125779.56</v>
      </c>
      <c r="I161" s="101">
        <v>71945</v>
      </c>
      <c r="J161" s="361">
        <v>7703.36</v>
      </c>
      <c r="K161" s="361"/>
      <c r="L161" s="361"/>
      <c r="M161" s="359">
        <f t="shared" si="47"/>
        <v>11.663695488058103</v>
      </c>
      <c r="N161" s="359"/>
      <c r="O161" s="352">
        <f t="shared" si="48"/>
        <v>10.707290291194663</v>
      </c>
      <c r="P161" s="352"/>
    </row>
    <row r="162" spans="1:16" ht="25.5" customHeight="1" x14ac:dyDescent="0.25">
      <c r="A162" s="373"/>
      <c r="B162" s="373"/>
      <c r="C162" s="373"/>
      <c r="D162" s="373"/>
      <c r="E162" s="360" t="s">
        <v>149</v>
      </c>
      <c r="F162" s="360"/>
      <c r="G162" s="101">
        <v>62439.74</v>
      </c>
      <c r="H162" s="101">
        <v>115967.28</v>
      </c>
      <c r="I162" s="101">
        <v>68280</v>
      </c>
      <c r="J162" s="361">
        <v>6553.37</v>
      </c>
      <c r="K162" s="361"/>
      <c r="L162" s="361"/>
      <c r="M162" s="359">
        <f t="shared" si="47"/>
        <v>10.495511352225362</v>
      </c>
      <c r="N162" s="359"/>
      <c r="O162" s="352">
        <f t="shared" si="48"/>
        <v>9.5977885178676043</v>
      </c>
      <c r="P162" s="352"/>
    </row>
    <row r="163" spans="1:16" ht="25.5" customHeight="1" x14ac:dyDescent="0.25">
      <c r="A163" s="373"/>
      <c r="B163" s="373"/>
      <c r="C163" s="373"/>
      <c r="D163" s="373"/>
      <c r="E163" s="360" t="s">
        <v>151</v>
      </c>
      <c r="F163" s="360"/>
      <c r="G163" s="101">
        <v>3605.88</v>
      </c>
      <c r="H163" s="101">
        <v>9812.2800000000007</v>
      </c>
      <c r="I163" s="101">
        <v>3665</v>
      </c>
      <c r="J163" s="361">
        <v>1149.99</v>
      </c>
      <c r="K163" s="361"/>
      <c r="L163" s="361"/>
      <c r="M163" s="359">
        <f t="shared" si="47"/>
        <v>31.892076275416819</v>
      </c>
      <c r="N163" s="359"/>
      <c r="O163" s="352">
        <f t="shared" si="48"/>
        <v>31.377626193724424</v>
      </c>
      <c r="P163" s="352"/>
    </row>
    <row r="164" spans="1:16" ht="25.5" customHeight="1" x14ac:dyDescent="0.25">
      <c r="A164" s="373"/>
      <c r="B164" s="373"/>
      <c r="C164" s="373"/>
      <c r="D164" s="373"/>
      <c r="E164" s="360" t="s">
        <v>159</v>
      </c>
      <c r="F164" s="360"/>
      <c r="G164" s="101">
        <v>10890.37</v>
      </c>
      <c r="H164" s="101">
        <v>22324</v>
      </c>
      <c r="I164" s="101">
        <v>10000</v>
      </c>
      <c r="J164" s="361">
        <v>1271.06</v>
      </c>
      <c r="K164" s="361"/>
      <c r="L164" s="361"/>
      <c r="M164" s="359">
        <f t="shared" si="47"/>
        <v>11.671412449714747</v>
      </c>
      <c r="N164" s="359"/>
      <c r="O164" s="352">
        <f t="shared" si="48"/>
        <v>12.710599999999999</v>
      </c>
      <c r="P164" s="352"/>
    </row>
    <row r="165" spans="1:16" ht="25.5" customHeight="1" x14ac:dyDescent="0.25">
      <c r="A165" s="373"/>
      <c r="B165" s="373"/>
      <c r="C165" s="373"/>
      <c r="D165" s="373"/>
      <c r="E165" s="360" t="s">
        <v>161</v>
      </c>
      <c r="F165" s="360"/>
      <c r="G165" s="101">
        <v>10890.37</v>
      </c>
      <c r="H165" s="101">
        <v>22324</v>
      </c>
      <c r="I165" s="101">
        <v>10000</v>
      </c>
      <c r="J165" s="361">
        <v>1271.06</v>
      </c>
      <c r="K165" s="361"/>
      <c r="L165" s="361"/>
      <c r="M165" s="359">
        <f t="shared" si="47"/>
        <v>11.671412449714747</v>
      </c>
      <c r="N165" s="359"/>
      <c r="O165" s="352">
        <f t="shared" si="48"/>
        <v>12.710599999999999</v>
      </c>
      <c r="P165" s="352"/>
    </row>
    <row r="166" spans="1:16" ht="25.5" customHeight="1" x14ac:dyDescent="0.25">
      <c r="A166" s="373"/>
      <c r="B166" s="373"/>
      <c r="C166" s="373"/>
      <c r="D166" s="373"/>
      <c r="E166" s="360" t="s">
        <v>164</v>
      </c>
      <c r="F166" s="360"/>
      <c r="G166" s="101">
        <v>5723.7</v>
      </c>
      <c r="H166" s="101">
        <v>6096.44</v>
      </c>
      <c r="I166" s="101">
        <v>680255.25</v>
      </c>
      <c r="J166" s="361">
        <v>279384.56</v>
      </c>
      <c r="K166" s="361"/>
      <c r="L166" s="361"/>
      <c r="M166" s="359">
        <f t="shared" si="47"/>
        <v>4881.1880426996522</v>
      </c>
      <c r="N166" s="359"/>
      <c r="O166" s="352">
        <f t="shared" si="48"/>
        <v>41.070548150859551</v>
      </c>
      <c r="P166" s="352"/>
    </row>
    <row r="167" spans="1:16" ht="25.5" customHeight="1" x14ac:dyDescent="0.25">
      <c r="A167" s="373"/>
      <c r="B167" s="373"/>
      <c r="C167" s="373"/>
      <c r="D167" s="373"/>
      <c r="E167" s="360" t="s">
        <v>166</v>
      </c>
      <c r="F167" s="360"/>
      <c r="G167" s="101">
        <v>597.29999999999995</v>
      </c>
      <c r="H167" s="101">
        <v>3510</v>
      </c>
      <c r="I167" s="101">
        <v>10970</v>
      </c>
      <c r="J167" s="361">
        <v>1407.1</v>
      </c>
      <c r="K167" s="361"/>
      <c r="L167" s="361"/>
      <c r="M167" s="359">
        <f t="shared" si="47"/>
        <v>235.57676209609912</v>
      </c>
      <c r="N167" s="359"/>
      <c r="O167" s="352">
        <f t="shared" si="48"/>
        <v>12.826800364630811</v>
      </c>
      <c r="P167" s="352"/>
    </row>
    <row r="168" spans="1:16" ht="25.5" customHeight="1" x14ac:dyDescent="0.25">
      <c r="A168" s="373"/>
      <c r="B168" s="373"/>
      <c r="C168" s="373"/>
      <c r="D168" s="373"/>
      <c r="E168" s="360" t="s">
        <v>168</v>
      </c>
      <c r="F168" s="360"/>
      <c r="G168" s="101">
        <v>0</v>
      </c>
      <c r="H168" s="101">
        <v>1100</v>
      </c>
      <c r="I168" s="101">
        <v>6250</v>
      </c>
      <c r="J168" s="361">
        <v>0</v>
      </c>
      <c r="K168" s="361"/>
      <c r="L168" s="361"/>
      <c r="M168" s="359">
        <v>0</v>
      </c>
      <c r="N168" s="359"/>
      <c r="O168" s="352">
        <f t="shared" ref="O168:O190" si="49">J168/I168*100</f>
        <v>0</v>
      </c>
      <c r="P168" s="352"/>
    </row>
    <row r="169" spans="1:16" ht="25.5" customHeight="1" x14ac:dyDescent="0.25">
      <c r="A169" s="373"/>
      <c r="B169" s="373"/>
      <c r="C169" s="373"/>
      <c r="D169" s="373"/>
      <c r="E169" s="360" t="s">
        <v>170</v>
      </c>
      <c r="F169" s="360"/>
      <c r="G169" s="101">
        <v>597.29999999999995</v>
      </c>
      <c r="H169" s="101">
        <v>1720</v>
      </c>
      <c r="I169" s="101">
        <v>1720</v>
      </c>
      <c r="J169" s="361">
        <v>385.2</v>
      </c>
      <c r="K169" s="361"/>
      <c r="L169" s="361"/>
      <c r="M169" s="359">
        <v>0</v>
      </c>
      <c r="N169" s="359"/>
      <c r="O169" s="352">
        <f t="shared" si="49"/>
        <v>22.395348837209301</v>
      </c>
      <c r="P169" s="352"/>
    </row>
    <row r="170" spans="1:16" ht="25.5" customHeight="1" x14ac:dyDescent="0.25">
      <c r="A170" s="373"/>
      <c r="B170" s="373"/>
      <c r="C170" s="373"/>
      <c r="D170" s="373"/>
      <c r="E170" s="360" t="s">
        <v>172</v>
      </c>
      <c r="F170" s="360"/>
      <c r="G170" s="101">
        <v>0</v>
      </c>
      <c r="H170" s="101">
        <v>690</v>
      </c>
      <c r="I170" s="101">
        <v>3000</v>
      </c>
      <c r="J170" s="361">
        <v>1021.9</v>
      </c>
      <c r="K170" s="361"/>
      <c r="L170" s="361"/>
      <c r="M170" s="359">
        <v>0</v>
      </c>
      <c r="N170" s="359"/>
      <c r="O170" s="352">
        <f t="shared" si="49"/>
        <v>34.063333333333333</v>
      </c>
      <c r="P170" s="352"/>
    </row>
    <row r="171" spans="1:16" ht="12" customHeight="1" x14ac:dyDescent="0.25">
      <c r="A171" s="373"/>
      <c r="B171" s="373"/>
      <c r="C171" s="373"/>
      <c r="D171" s="373"/>
      <c r="E171" s="360" t="s">
        <v>174</v>
      </c>
      <c r="F171" s="360"/>
      <c r="G171" s="101">
        <v>0</v>
      </c>
      <c r="H171" s="101">
        <v>1786.44</v>
      </c>
      <c r="I171" s="101">
        <v>6450</v>
      </c>
      <c r="J171" s="361">
        <v>1200</v>
      </c>
      <c r="K171" s="361"/>
      <c r="L171" s="361"/>
      <c r="M171" s="359">
        <v>0</v>
      </c>
      <c r="N171" s="359"/>
      <c r="O171" s="352">
        <f t="shared" si="49"/>
        <v>18.604651162790699</v>
      </c>
      <c r="P171" s="352"/>
    </row>
    <row r="172" spans="1:16" ht="21" customHeight="1" x14ac:dyDescent="0.25">
      <c r="A172" s="373"/>
      <c r="B172" s="373"/>
      <c r="C172" s="373"/>
      <c r="D172" s="373"/>
      <c r="E172" s="360" t="s">
        <v>176</v>
      </c>
      <c r="F172" s="360"/>
      <c r="G172" s="101">
        <v>0</v>
      </c>
      <c r="H172" s="101">
        <v>0</v>
      </c>
      <c r="I172" s="101">
        <v>2600</v>
      </c>
      <c r="J172" s="361">
        <v>0</v>
      </c>
      <c r="K172" s="361"/>
      <c r="L172" s="361"/>
      <c r="M172" s="359">
        <v>0</v>
      </c>
      <c r="N172" s="359"/>
      <c r="O172" s="352">
        <v>0</v>
      </c>
      <c r="P172" s="352"/>
    </row>
    <row r="173" spans="1:16" ht="14.25" customHeight="1" x14ac:dyDescent="0.25">
      <c r="A173" s="373"/>
      <c r="B173" s="373"/>
      <c r="C173" s="373"/>
      <c r="D173" s="373"/>
      <c r="E173" s="360" t="s">
        <v>178</v>
      </c>
      <c r="F173" s="360"/>
      <c r="G173" s="101">
        <v>0</v>
      </c>
      <c r="H173" s="101">
        <v>1786.44</v>
      </c>
      <c r="I173" s="136">
        <v>0</v>
      </c>
      <c r="J173" s="361">
        <v>0</v>
      </c>
      <c r="K173" s="361"/>
      <c r="L173" s="361"/>
      <c r="M173" s="359">
        <v>0</v>
      </c>
      <c r="N173" s="359"/>
      <c r="O173" s="352">
        <v>0</v>
      </c>
      <c r="P173" s="352"/>
    </row>
    <row r="174" spans="1:16" ht="14.25" customHeight="1" x14ac:dyDescent="0.25">
      <c r="A174" s="228"/>
      <c r="B174" s="228"/>
      <c r="C174" s="228"/>
      <c r="D174" s="228"/>
      <c r="E174" s="225" t="s">
        <v>180</v>
      </c>
      <c r="F174" s="225"/>
      <c r="G174" s="222">
        <v>0</v>
      </c>
      <c r="H174" s="222">
        <v>0</v>
      </c>
      <c r="I174" s="222">
        <v>3850</v>
      </c>
      <c r="J174" s="222"/>
      <c r="K174" s="222"/>
      <c r="L174" s="222">
        <v>1200</v>
      </c>
      <c r="M174" s="220"/>
      <c r="N174" s="220"/>
      <c r="O174" s="221"/>
      <c r="P174" s="221">
        <v>31.17</v>
      </c>
    </row>
    <row r="175" spans="1:16" ht="18" customHeight="1" x14ac:dyDescent="0.25">
      <c r="A175" s="373"/>
      <c r="B175" s="373"/>
      <c r="C175" s="373"/>
      <c r="D175" s="373"/>
      <c r="E175" s="360" t="s">
        <v>186</v>
      </c>
      <c r="F175" s="360"/>
      <c r="G175" s="101">
        <v>5126.3999999999996</v>
      </c>
      <c r="H175" s="101">
        <v>800</v>
      </c>
      <c r="I175" s="101">
        <v>25085</v>
      </c>
      <c r="J175" s="361">
        <v>5778.25</v>
      </c>
      <c r="K175" s="361"/>
      <c r="L175" s="361"/>
      <c r="M175" s="359">
        <f t="shared" si="47"/>
        <v>112.71555087390763</v>
      </c>
      <c r="N175" s="359"/>
      <c r="O175" s="352">
        <f t="shared" si="49"/>
        <v>23.034682080924856</v>
      </c>
      <c r="P175" s="352"/>
    </row>
    <row r="176" spans="1:16" ht="17.25" customHeight="1" x14ac:dyDescent="0.25">
      <c r="A176" s="373"/>
      <c r="B176" s="373"/>
      <c r="C176" s="373"/>
      <c r="D176" s="373"/>
      <c r="E176" s="360" t="s">
        <v>196</v>
      </c>
      <c r="F176" s="360"/>
      <c r="G176" s="101">
        <v>5126.3999999999996</v>
      </c>
      <c r="H176" s="101">
        <v>0</v>
      </c>
      <c r="I176" s="101">
        <v>10000</v>
      </c>
      <c r="J176" s="361">
        <v>4272</v>
      </c>
      <c r="K176" s="361"/>
      <c r="L176" s="361"/>
      <c r="M176" s="359">
        <f t="shared" si="47"/>
        <v>83.333333333333343</v>
      </c>
      <c r="N176" s="359"/>
      <c r="O176" s="352">
        <f t="shared" si="49"/>
        <v>42.72</v>
      </c>
      <c r="P176" s="352"/>
    </row>
    <row r="177" spans="1:16" ht="17.25" customHeight="1" x14ac:dyDescent="0.25">
      <c r="A177" s="373"/>
      <c r="B177" s="373"/>
      <c r="C177" s="373"/>
      <c r="D177" s="373"/>
      <c r="E177" s="360" t="s">
        <v>200</v>
      </c>
      <c r="F177" s="360"/>
      <c r="G177" s="101">
        <v>0</v>
      </c>
      <c r="H177" s="101">
        <v>600</v>
      </c>
      <c r="I177" s="101">
        <v>5900</v>
      </c>
      <c r="J177" s="361">
        <v>0</v>
      </c>
      <c r="K177" s="361"/>
      <c r="L177" s="361"/>
      <c r="M177" s="359">
        <v>0</v>
      </c>
      <c r="N177" s="359"/>
      <c r="O177" s="352">
        <f t="shared" si="49"/>
        <v>0</v>
      </c>
      <c r="P177" s="352"/>
    </row>
    <row r="178" spans="1:16" ht="14.25" customHeight="1" x14ac:dyDescent="0.25">
      <c r="A178" s="373"/>
      <c r="B178" s="373"/>
      <c r="C178" s="373"/>
      <c r="D178" s="373"/>
      <c r="E178" s="360" t="s">
        <v>202</v>
      </c>
      <c r="F178" s="360"/>
      <c r="G178" s="101">
        <v>0</v>
      </c>
      <c r="H178" s="101">
        <v>0</v>
      </c>
      <c r="I178" s="101">
        <v>2985</v>
      </c>
      <c r="J178" s="361">
        <v>1243.75</v>
      </c>
      <c r="K178" s="361"/>
      <c r="L178" s="361"/>
      <c r="M178" s="359">
        <v>0</v>
      </c>
      <c r="N178" s="359"/>
      <c r="O178" s="352">
        <v>41.67</v>
      </c>
      <c r="P178" s="352"/>
    </row>
    <row r="179" spans="1:16" ht="14.25" customHeight="1" x14ac:dyDescent="0.25">
      <c r="A179" s="373"/>
      <c r="B179" s="373"/>
      <c r="C179" s="373"/>
      <c r="D179" s="373"/>
      <c r="E179" s="360" t="s">
        <v>204</v>
      </c>
      <c r="F179" s="360"/>
      <c r="G179" s="101">
        <v>0</v>
      </c>
      <c r="H179" s="101">
        <v>200</v>
      </c>
      <c r="I179" s="101">
        <v>6200</v>
      </c>
      <c r="J179" s="361">
        <v>262.5</v>
      </c>
      <c r="K179" s="361"/>
      <c r="L179" s="361"/>
      <c r="M179" s="359">
        <v>0</v>
      </c>
      <c r="N179" s="359"/>
      <c r="O179" s="352">
        <f t="shared" si="49"/>
        <v>4.2338709677419351</v>
      </c>
      <c r="P179" s="352"/>
    </row>
    <row r="180" spans="1:16" s="56" customFormat="1" ht="26.25" customHeight="1" x14ac:dyDescent="0.25">
      <c r="A180" s="434"/>
      <c r="B180" s="434"/>
      <c r="C180" s="434"/>
      <c r="D180" s="434"/>
      <c r="E180" s="433" t="s">
        <v>423</v>
      </c>
      <c r="F180" s="433"/>
      <c r="G180" s="289">
        <v>0</v>
      </c>
      <c r="H180" s="289">
        <v>0</v>
      </c>
      <c r="I180" s="289">
        <v>584750.25</v>
      </c>
      <c r="J180" s="289"/>
      <c r="K180" s="289"/>
      <c r="L180" s="289">
        <v>210071.64</v>
      </c>
      <c r="M180" s="435">
        <v>0</v>
      </c>
      <c r="N180" s="435"/>
      <c r="O180" s="436">
        <v>35.93</v>
      </c>
      <c r="P180" s="436"/>
    </row>
    <row r="181" spans="1:16" ht="30.75" customHeight="1" x14ac:dyDescent="0.25">
      <c r="A181" s="228"/>
      <c r="B181" s="228"/>
      <c r="C181" s="228"/>
      <c r="D181" s="228"/>
      <c r="E181" s="437" t="s">
        <v>411</v>
      </c>
      <c r="F181" s="437"/>
      <c r="G181" s="222">
        <v>0</v>
      </c>
      <c r="H181" s="222">
        <v>0</v>
      </c>
      <c r="I181" s="222">
        <v>50000</v>
      </c>
      <c r="J181" s="222"/>
      <c r="K181" s="222"/>
      <c r="L181" s="222">
        <v>60818.82</v>
      </c>
      <c r="M181" s="359">
        <v>0</v>
      </c>
      <c r="N181" s="359"/>
      <c r="O181" s="221"/>
      <c r="P181" s="221">
        <v>121.64</v>
      </c>
    </row>
    <row r="182" spans="1:16" ht="12" customHeight="1" x14ac:dyDescent="0.25">
      <c r="A182" s="373"/>
      <c r="B182" s="373"/>
      <c r="C182" s="373"/>
      <c r="D182" s="373"/>
      <c r="E182" s="360" t="s">
        <v>206</v>
      </c>
      <c r="F182" s="360"/>
      <c r="G182" s="101">
        <v>0</v>
      </c>
      <c r="H182" s="101">
        <v>0</v>
      </c>
      <c r="I182" s="101">
        <v>3000</v>
      </c>
      <c r="J182" s="361">
        <v>108.75</v>
      </c>
      <c r="K182" s="361"/>
      <c r="L182" s="361"/>
      <c r="M182" s="359">
        <v>0</v>
      </c>
      <c r="N182" s="359"/>
      <c r="O182" s="352">
        <f t="shared" si="49"/>
        <v>3.6249999999999996</v>
      </c>
      <c r="P182" s="352"/>
    </row>
    <row r="183" spans="1:16" ht="15" customHeight="1" x14ac:dyDescent="0.25">
      <c r="A183" s="373"/>
      <c r="B183" s="373"/>
      <c r="C183" s="373"/>
      <c r="D183" s="373"/>
      <c r="E183" s="360" t="s">
        <v>212</v>
      </c>
      <c r="F183" s="360"/>
      <c r="G183" s="101">
        <v>0</v>
      </c>
      <c r="H183" s="101">
        <v>0</v>
      </c>
      <c r="I183" s="101">
        <v>3000</v>
      </c>
      <c r="J183" s="361">
        <v>0</v>
      </c>
      <c r="K183" s="361"/>
      <c r="L183" s="361"/>
      <c r="M183" s="359">
        <v>0</v>
      </c>
      <c r="N183" s="359"/>
      <c r="O183" s="352">
        <f t="shared" si="49"/>
        <v>0</v>
      </c>
      <c r="P183" s="352"/>
    </row>
    <row r="184" spans="1:16" ht="15" customHeight="1" x14ac:dyDescent="0.25">
      <c r="A184" s="228"/>
      <c r="B184" s="228"/>
      <c r="C184" s="228"/>
      <c r="D184" s="228"/>
      <c r="E184" s="360" t="s">
        <v>216</v>
      </c>
      <c r="F184" s="360"/>
      <c r="G184" s="222">
        <v>0</v>
      </c>
      <c r="H184" s="222">
        <v>0</v>
      </c>
      <c r="I184" s="222">
        <v>0</v>
      </c>
      <c r="J184" s="222"/>
      <c r="K184" s="222"/>
      <c r="L184" s="222">
        <v>108.75</v>
      </c>
      <c r="M184" s="359">
        <v>0</v>
      </c>
      <c r="N184" s="359"/>
      <c r="O184" s="221"/>
      <c r="P184" s="221">
        <v>0</v>
      </c>
    </row>
    <row r="185" spans="1:16" ht="22.5" customHeight="1" x14ac:dyDescent="0.25">
      <c r="A185" s="228"/>
      <c r="B185" s="228"/>
      <c r="C185" s="228"/>
      <c r="D185" s="228"/>
      <c r="E185" s="360" t="s">
        <v>329</v>
      </c>
      <c r="F185" s="360"/>
      <c r="G185" s="222">
        <v>0</v>
      </c>
      <c r="H185" s="222">
        <v>1300</v>
      </c>
      <c r="I185" s="222">
        <v>1300</v>
      </c>
      <c r="J185" s="222"/>
      <c r="K185" s="222"/>
      <c r="L185" s="222">
        <v>0</v>
      </c>
      <c r="M185" s="359">
        <v>0</v>
      </c>
      <c r="N185" s="359"/>
      <c r="O185" s="221"/>
      <c r="P185" s="221">
        <v>0</v>
      </c>
    </row>
    <row r="186" spans="1:16" ht="23.25" customHeight="1" x14ac:dyDescent="0.25">
      <c r="A186" s="228"/>
      <c r="B186" s="228"/>
      <c r="C186" s="228"/>
      <c r="D186" s="228"/>
      <c r="E186" s="360" t="s">
        <v>245</v>
      </c>
      <c r="F186" s="360"/>
      <c r="G186" s="222">
        <v>0</v>
      </c>
      <c r="H186" s="222">
        <v>1300</v>
      </c>
      <c r="I186" s="222">
        <v>1300</v>
      </c>
      <c r="J186" s="222"/>
      <c r="K186" s="222"/>
      <c r="L186" s="222">
        <v>0</v>
      </c>
      <c r="M186" s="359">
        <v>0</v>
      </c>
      <c r="N186" s="359"/>
      <c r="O186" s="221"/>
      <c r="P186" s="221">
        <v>0</v>
      </c>
    </row>
    <row r="187" spans="1:16" ht="27.75" customHeight="1" x14ac:dyDescent="0.25">
      <c r="A187" s="228"/>
      <c r="B187" s="228"/>
      <c r="C187" s="228"/>
      <c r="D187" s="228"/>
      <c r="E187" s="360" t="s">
        <v>330</v>
      </c>
      <c r="F187" s="360"/>
      <c r="G187" s="222">
        <v>0</v>
      </c>
      <c r="H187" s="222">
        <v>1300</v>
      </c>
      <c r="I187" s="222">
        <v>1300</v>
      </c>
      <c r="J187" s="222"/>
      <c r="K187" s="222"/>
      <c r="L187" s="222">
        <v>0</v>
      </c>
      <c r="M187" s="359">
        <v>0</v>
      </c>
      <c r="N187" s="359"/>
      <c r="O187" s="221"/>
      <c r="P187" s="221">
        <v>0</v>
      </c>
    </row>
    <row r="188" spans="1:16" ht="16.5" customHeight="1" x14ac:dyDescent="0.25">
      <c r="A188" s="373"/>
      <c r="B188" s="373"/>
      <c r="C188" s="373"/>
      <c r="D188" s="373"/>
      <c r="E188" s="360" t="s">
        <v>247</v>
      </c>
      <c r="F188" s="360"/>
      <c r="G188" s="101">
        <v>0</v>
      </c>
      <c r="H188" s="101">
        <v>4500</v>
      </c>
      <c r="I188" s="101">
        <v>4500</v>
      </c>
      <c r="J188" s="361">
        <v>0</v>
      </c>
      <c r="K188" s="361"/>
      <c r="L188" s="361"/>
      <c r="M188" s="359">
        <v>0</v>
      </c>
      <c r="N188" s="359"/>
      <c r="O188" s="352">
        <f t="shared" si="49"/>
        <v>0</v>
      </c>
      <c r="P188" s="352"/>
    </row>
    <row r="189" spans="1:16" ht="16.5" customHeight="1" x14ac:dyDescent="0.25">
      <c r="A189" s="373"/>
      <c r="B189" s="373"/>
      <c r="C189" s="373"/>
      <c r="D189" s="373"/>
      <c r="E189" s="360" t="s">
        <v>249</v>
      </c>
      <c r="F189" s="360"/>
      <c r="G189" s="101">
        <v>0</v>
      </c>
      <c r="H189" s="101">
        <v>4500</v>
      </c>
      <c r="I189" s="101">
        <v>4500</v>
      </c>
      <c r="J189" s="361">
        <v>0</v>
      </c>
      <c r="K189" s="361"/>
      <c r="L189" s="361"/>
      <c r="M189" s="359">
        <v>0</v>
      </c>
      <c r="N189" s="359"/>
      <c r="O189" s="352">
        <f t="shared" si="49"/>
        <v>0</v>
      </c>
      <c r="P189" s="352"/>
    </row>
    <row r="190" spans="1:16" ht="15.75" customHeight="1" x14ac:dyDescent="0.25">
      <c r="A190" s="373"/>
      <c r="B190" s="373"/>
      <c r="C190" s="373"/>
      <c r="D190" s="373"/>
      <c r="E190" s="360" t="s">
        <v>251</v>
      </c>
      <c r="F190" s="360"/>
      <c r="G190" s="101">
        <v>0</v>
      </c>
      <c r="H190" s="101">
        <v>4500</v>
      </c>
      <c r="I190" s="101">
        <v>4500</v>
      </c>
      <c r="J190" s="361">
        <v>0</v>
      </c>
      <c r="K190" s="361"/>
      <c r="L190" s="361"/>
      <c r="M190" s="359">
        <v>0</v>
      </c>
      <c r="N190" s="359"/>
      <c r="O190" s="352">
        <f t="shared" si="49"/>
        <v>0</v>
      </c>
      <c r="P190" s="352"/>
    </row>
    <row r="191" spans="1:16" ht="21" customHeight="1" x14ac:dyDescent="0.25">
      <c r="A191" s="228"/>
      <c r="B191" s="228"/>
      <c r="C191" s="228"/>
      <c r="D191" s="228"/>
      <c r="E191" s="360" t="s">
        <v>20</v>
      </c>
      <c r="F191" s="360"/>
      <c r="G191" s="222">
        <v>0</v>
      </c>
      <c r="H191" s="222">
        <v>0</v>
      </c>
      <c r="I191" s="222">
        <v>8850</v>
      </c>
      <c r="J191" s="222"/>
      <c r="K191" s="222"/>
      <c r="L191" s="222">
        <v>0</v>
      </c>
      <c r="M191" s="359">
        <v>0</v>
      </c>
      <c r="N191" s="359"/>
      <c r="O191" s="221"/>
      <c r="P191" s="221">
        <v>0</v>
      </c>
    </row>
    <row r="192" spans="1:16" ht="25.5" customHeight="1" x14ac:dyDescent="0.25">
      <c r="A192" s="228"/>
      <c r="B192" s="228"/>
      <c r="C192" s="228"/>
      <c r="D192" s="228"/>
      <c r="E192" s="360" t="s">
        <v>260</v>
      </c>
      <c r="F192" s="360"/>
      <c r="G192" s="222">
        <v>0</v>
      </c>
      <c r="H192" s="222">
        <v>0</v>
      </c>
      <c r="I192" s="222">
        <v>8850</v>
      </c>
      <c r="J192" s="222"/>
      <c r="K192" s="222"/>
      <c r="L192" s="222">
        <v>0</v>
      </c>
      <c r="M192" s="359">
        <v>0</v>
      </c>
      <c r="N192" s="359"/>
      <c r="O192" s="221"/>
      <c r="P192" s="221">
        <v>0</v>
      </c>
    </row>
    <row r="193" spans="1:16" ht="15.75" customHeight="1" x14ac:dyDescent="0.25">
      <c r="A193" s="228"/>
      <c r="B193" s="228"/>
      <c r="C193" s="228"/>
      <c r="D193" s="228"/>
      <c r="E193" s="360" t="s">
        <v>262</v>
      </c>
      <c r="F193" s="360"/>
      <c r="G193" s="222">
        <v>0</v>
      </c>
      <c r="H193" s="222">
        <v>0</v>
      </c>
      <c r="I193" s="222">
        <v>8850</v>
      </c>
      <c r="J193" s="222"/>
      <c r="K193" s="222"/>
      <c r="L193" s="222">
        <v>0</v>
      </c>
      <c r="M193" s="359">
        <v>0</v>
      </c>
      <c r="N193" s="359"/>
      <c r="O193" s="221"/>
      <c r="P193" s="221">
        <v>0</v>
      </c>
    </row>
    <row r="194" spans="1:16" ht="15.75" customHeight="1" x14ac:dyDescent="0.25">
      <c r="A194" s="228"/>
      <c r="B194" s="228"/>
      <c r="C194" s="228"/>
      <c r="D194" s="228"/>
      <c r="E194" s="360" t="s">
        <v>264</v>
      </c>
      <c r="F194" s="360"/>
      <c r="G194" s="222">
        <v>0</v>
      </c>
      <c r="H194" s="222">
        <v>0</v>
      </c>
      <c r="I194" s="222">
        <v>7850</v>
      </c>
      <c r="J194" s="222"/>
      <c r="K194" s="222"/>
      <c r="L194" s="222">
        <v>0</v>
      </c>
      <c r="M194" s="359">
        <v>0</v>
      </c>
      <c r="N194" s="359"/>
      <c r="O194" s="221"/>
      <c r="P194" s="221">
        <v>0</v>
      </c>
    </row>
    <row r="195" spans="1:16" ht="15.75" customHeight="1" x14ac:dyDescent="0.25">
      <c r="A195" s="228"/>
      <c r="B195" s="228"/>
      <c r="C195" s="228"/>
      <c r="D195" s="228"/>
      <c r="E195" s="360" t="s">
        <v>266</v>
      </c>
      <c r="F195" s="360"/>
      <c r="G195" s="222">
        <v>0</v>
      </c>
      <c r="H195" s="222">
        <v>0</v>
      </c>
      <c r="I195" s="222">
        <v>1000</v>
      </c>
      <c r="J195" s="222"/>
      <c r="K195" s="222"/>
      <c r="L195" s="222">
        <v>0</v>
      </c>
      <c r="M195" s="359">
        <v>0</v>
      </c>
      <c r="N195" s="359"/>
      <c r="O195" s="221"/>
      <c r="P195" s="221">
        <v>0</v>
      </c>
    </row>
    <row r="196" spans="1:16" ht="22.5" customHeight="1" x14ac:dyDescent="0.25">
      <c r="A196" s="369" t="s">
        <v>315</v>
      </c>
      <c r="B196" s="369"/>
      <c r="C196" s="369"/>
      <c r="D196" s="369"/>
      <c r="E196" s="370" t="s">
        <v>322</v>
      </c>
      <c r="F196" s="370"/>
      <c r="G196" s="99">
        <v>0</v>
      </c>
      <c r="H196" s="99">
        <v>0</v>
      </c>
      <c r="I196" s="99">
        <v>59000</v>
      </c>
      <c r="J196" s="371">
        <v>40939.629999999997</v>
      </c>
      <c r="K196" s="371"/>
      <c r="L196" s="371"/>
      <c r="M196" s="372">
        <v>0</v>
      </c>
      <c r="N196" s="372"/>
      <c r="O196" s="371">
        <v>69.63</v>
      </c>
      <c r="P196" s="371"/>
    </row>
    <row r="197" spans="1:16" ht="21.75" customHeight="1" x14ac:dyDescent="0.25">
      <c r="A197" s="373"/>
      <c r="B197" s="373"/>
      <c r="C197" s="373"/>
      <c r="D197" s="373"/>
      <c r="E197" s="360" t="s">
        <v>328</v>
      </c>
      <c r="F197" s="360"/>
      <c r="G197" s="100">
        <v>0</v>
      </c>
      <c r="H197" s="101">
        <v>0</v>
      </c>
      <c r="I197" s="100">
        <v>59000</v>
      </c>
      <c r="J197" s="100"/>
      <c r="K197" s="100"/>
      <c r="L197" s="100">
        <v>40939.629999999997</v>
      </c>
      <c r="M197" s="359">
        <v>0</v>
      </c>
      <c r="N197" s="359"/>
      <c r="O197" s="352">
        <v>63.39</v>
      </c>
      <c r="P197" s="352"/>
    </row>
    <row r="198" spans="1:16" ht="21.75" customHeight="1" x14ac:dyDescent="0.25">
      <c r="A198" s="373"/>
      <c r="B198" s="373"/>
      <c r="C198" s="373"/>
      <c r="D198" s="373"/>
      <c r="E198" s="360" t="s">
        <v>145</v>
      </c>
      <c r="F198" s="360"/>
      <c r="G198" s="100">
        <v>0</v>
      </c>
      <c r="H198" s="101">
        <v>0</v>
      </c>
      <c r="I198" s="100">
        <v>57500</v>
      </c>
      <c r="J198" s="100"/>
      <c r="K198" s="100"/>
      <c r="L198" s="100">
        <v>33483.69</v>
      </c>
      <c r="M198" s="359">
        <v>0</v>
      </c>
      <c r="N198" s="359"/>
      <c r="O198" s="352">
        <v>58.23</v>
      </c>
      <c r="P198" s="352"/>
    </row>
    <row r="199" spans="1:16" ht="21.75" customHeight="1" x14ac:dyDescent="0.25">
      <c r="A199" s="373"/>
      <c r="B199" s="373"/>
      <c r="C199" s="373"/>
      <c r="D199" s="373"/>
      <c r="E199" s="360" t="s">
        <v>147</v>
      </c>
      <c r="F199" s="360"/>
      <c r="G199" s="101">
        <v>0</v>
      </c>
      <c r="H199" s="101">
        <v>0</v>
      </c>
      <c r="I199" s="136">
        <v>50000</v>
      </c>
      <c r="J199" s="136"/>
      <c r="K199" s="136"/>
      <c r="L199" s="136">
        <v>28316.97</v>
      </c>
      <c r="M199" s="359">
        <v>0</v>
      </c>
      <c r="N199" s="359"/>
      <c r="O199" s="352">
        <v>56.63</v>
      </c>
      <c r="P199" s="352"/>
    </row>
    <row r="200" spans="1:16" ht="21.75" customHeight="1" x14ac:dyDescent="0.25">
      <c r="A200" s="373"/>
      <c r="B200" s="373"/>
      <c r="C200" s="373"/>
      <c r="D200" s="373"/>
      <c r="E200" s="360" t="s">
        <v>149</v>
      </c>
      <c r="F200" s="360"/>
      <c r="G200" s="101">
        <v>0</v>
      </c>
      <c r="H200" s="101">
        <v>0</v>
      </c>
      <c r="I200" s="136">
        <v>50000</v>
      </c>
      <c r="J200" s="136"/>
      <c r="K200" s="136"/>
      <c r="L200" s="136">
        <v>28316.97</v>
      </c>
      <c r="M200" s="359">
        <v>0</v>
      </c>
      <c r="N200" s="359"/>
      <c r="O200" s="352">
        <v>56.63</v>
      </c>
      <c r="P200" s="352"/>
    </row>
    <row r="201" spans="1:16" ht="21.75" customHeight="1" x14ac:dyDescent="0.25">
      <c r="A201" s="228"/>
      <c r="B201" s="228"/>
      <c r="C201" s="228"/>
      <c r="D201" s="228"/>
      <c r="E201" s="360" t="s">
        <v>155</v>
      </c>
      <c r="F201" s="360"/>
      <c r="G201" s="222">
        <v>0</v>
      </c>
      <c r="H201" s="222">
        <v>0</v>
      </c>
      <c r="I201" s="222">
        <v>0</v>
      </c>
      <c r="J201" s="222"/>
      <c r="K201" s="222"/>
      <c r="L201" s="222">
        <v>900</v>
      </c>
      <c r="M201" s="359">
        <v>0</v>
      </c>
      <c r="N201" s="359"/>
      <c r="O201" s="221"/>
      <c r="P201" s="221"/>
    </row>
    <row r="202" spans="1:16" ht="21.75" customHeight="1" x14ac:dyDescent="0.25">
      <c r="A202" s="228"/>
      <c r="B202" s="228"/>
      <c r="C202" s="228"/>
      <c r="D202" s="228"/>
      <c r="E202" s="360" t="s">
        <v>159</v>
      </c>
      <c r="F202" s="360"/>
      <c r="G202" s="222">
        <v>0</v>
      </c>
      <c r="H202" s="222">
        <v>0</v>
      </c>
      <c r="I202" s="222">
        <v>7500</v>
      </c>
      <c r="J202" s="222"/>
      <c r="K202" s="222"/>
      <c r="L202" s="222">
        <v>4266.72</v>
      </c>
      <c r="M202" s="359">
        <v>0</v>
      </c>
      <c r="N202" s="359"/>
      <c r="O202" s="221"/>
      <c r="P202" s="221">
        <v>56.89</v>
      </c>
    </row>
    <row r="203" spans="1:16" ht="21.75" customHeight="1" x14ac:dyDescent="0.25">
      <c r="A203" s="228"/>
      <c r="B203" s="228"/>
      <c r="C203" s="228"/>
      <c r="D203" s="228"/>
      <c r="E203" s="360" t="s">
        <v>161</v>
      </c>
      <c r="F203" s="360"/>
      <c r="G203" s="222">
        <v>0</v>
      </c>
      <c r="H203" s="222">
        <v>0</v>
      </c>
      <c r="I203" s="222">
        <v>7500</v>
      </c>
      <c r="J203" s="222"/>
      <c r="K203" s="222"/>
      <c r="L203" s="222">
        <v>4266.72</v>
      </c>
      <c r="M203" s="359">
        <v>0</v>
      </c>
      <c r="N203" s="359"/>
      <c r="O203" s="221"/>
      <c r="P203" s="221">
        <v>56.89</v>
      </c>
    </row>
    <row r="204" spans="1:16" ht="21.75" customHeight="1" x14ac:dyDescent="0.25">
      <c r="A204" s="228"/>
      <c r="B204" s="228"/>
      <c r="C204" s="228"/>
      <c r="D204" s="228"/>
      <c r="E204" s="360" t="s">
        <v>164</v>
      </c>
      <c r="F204" s="360"/>
      <c r="G204" s="222">
        <v>0</v>
      </c>
      <c r="H204" s="222">
        <v>0</v>
      </c>
      <c r="I204" s="222">
        <v>1500</v>
      </c>
      <c r="J204" s="222"/>
      <c r="K204" s="222"/>
      <c r="L204" s="222">
        <v>7455.94</v>
      </c>
      <c r="M204" s="359">
        <v>0</v>
      </c>
      <c r="N204" s="359"/>
      <c r="O204" s="221"/>
      <c r="P204" s="221">
        <v>497.06</v>
      </c>
    </row>
    <row r="205" spans="1:16" ht="21.75" customHeight="1" x14ac:dyDescent="0.25">
      <c r="A205" s="228"/>
      <c r="B205" s="228"/>
      <c r="C205" s="228"/>
      <c r="D205" s="228"/>
      <c r="E205" s="360" t="s">
        <v>166</v>
      </c>
      <c r="F205" s="360"/>
      <c r="G205" s="222">
        <v>0</v>
      </c>
      <c r="H205" s="222">
        <v>0</v>
      </c>
      <c r="I205" s="222">
        <v>1500</v>
      </c>
      <c r="J205" s="222"/>
      <c r="K205" s="222"/>
      <c r="L205" s="222">
        <v>456.63</v>
      </c>
      <c r="M205" s="359">
        <v>0</v>
      </c>
      <c r="N205" s="359"/>
      <c r="O205" s="221">
        <v>30.44</v>
      </c>
      <c r="P205" s="221">
        <v>30.44</v>
      </c>
    </row>
    <row r="206" spans="1:16" ht="21.75" customHeight="1" x14ac:dyDescent="0.25">
      <c r="A206" s="228"/>
      <c r="B206" s="228"/>
      <c r="C206" s="228"/>
      <c r="D206" s="228"/>
      <c r="E206" s="360" t="s">
        <v>170</v>
      </c>
      <c r="F206" s="360"/>
      <c r="G206" s="222">
        <v>0</v>
      </c>
      <c r="H206" s="222">
        <v>0</v>
      </c>
      <c r="I206" s="222">
        <v>1500</v>
      </c>
      <c r="J206" s="222"/>
      <c r="K206" s="222"/>
      <c r="L206" s="222">
        <v>456.63</v>
      </c>
      <c r="M206" s="359">
        <v>0</v>
      </c>
      <c r="N206" s="359"/>
      <c r="O206" s="221"/>
      <c r="P206" s="221">
        <v>30.44</v>
      </c>
    </row>
    <row r="207" spans="1:16" ht="21.75" customHeight="1" x14ac:dyDescent="0.25">
      <c r="A207" s="228"/>
      <c r="B207" s="228"/>
      <c r="C207" s="228"/>
      <c r="D207" s="228"/>
      <c r="E207" s="362" t="s">
        <v>174</v>
      </c>
      <c r="F207" s="362"/>
      <c r="G207" s="222">
        <v>0</v>
      </c>
      <c r="H207" s="222">
        <v>0</v>
      </c>
      <c r="I207" s="222">
        <v>0</v>
      </c>
      <c r="J207" s="222"/>
      <c r="K207" s="222"/>
      <c r="L207" s="222">
        <v>2000</v>
      </c>
      <c r="M207" s="359">
        <v>0</v>
      </c>
      <c r="N207" s="359"/>
      <c r="O207" s="221"/>
      <c r="P207" s="221">
        <v>0</v>
      </c>
    </row>
    <row r="208" spans="1:16" ht="21.75" customHeight="1" x14ac:dyDescent="0.25">
      <c r="A208" s="228"/>
      <c r="B208" s="228"/>
      <c r="C208" s="228"/>
      <c r="D208" s="228"/>
      <c r="E208" s="246" t="s">
        <v>180</v>
      </c>
      <c r="F208" s="246"/>
      <c r="G208" s="222">
        <v>0</v>
      </c>
      <c r="H208" s="222">
        <v>0</v>
      </c>
      <c r="I208" s="222">
        <v>0</v>
      </c>
      <c r="J208" s="222"/>
      <c r="K208" s="222"/>
      <c r="L208" s="222">
        <v>2000</v>
      </c>
      <c r="M208" s="359">
        <v>0</v>
      </c>
      <c r="N208" s="359"/>
      <c r="O208" s="221"/>
      <c r="P208" s="221">
        <v>0</v>
      </c>
    </row>
    <row r="209" spans="1:16" ht="21.75" customHeight="1" x14ac:dyDescent="0.25">
      <c r="A209" s="373"/>
      <c r="B209" s="373"/>
      <c r="C209" s="373"/>
      <c r="D209" s="373"/>
      <c r="E209" s="360" t="s">
        <v>186</v>
      </c>
      <c r="F209" s="360"/>
      <c r="G209" s="100">
        <v>0</v>
      </c>
      <c r="H209" s="101">
        <v>0</v>
      </c>
      <c r="I209" s="100">
        <v>0</v>
      </c>
      <c r="J209" s="100"/>
      <c r="K209" s="100"/>
      <c r="L209" s="100">
        <v>4999.3100000000004</v>
      </c>
      <c r="M209" s="359">
        <v>0</v>
      </c>
      <c r="N209" s="359"/>
      <c r="O209" s="352">
        <v>0</v>
      </c>
      <c r="P209" s="352"/>
    </row>
    <row r="210" spans="1:16" ht="21.75" customHeight="1" x14ac:dyDescent="0.25">
      <c r="A210" s="373"/>
      <c r="B210" s="373"/>
      <c r="C210" s="373"/>
      <c r="D210" s="373"/>
      <c r="E210" s="360" t="s">
        <v>204</v>
      </c>
      <c r="F210" s="360"/>
      <c r="G210" s="100">
        <v>0</v>
      </c>
      <c r="H210" s="101">
        <v>0</v>
      </c>
      <c r="I210" s="100">
        <v>0</v>
      </c>
      <c r="J210" s="100"/>
      <c r="K210" s="100"/>
      <c r="L210" s="100">
        <v>4999.3100000000004</v>
      </c>
      <c r="M210" s="359">
        <v>0</v>
      </c>
      <c r="N210" s="359"/>
      <c r="O210" s="352">
        <v>0</v>
      </c>
      <c r="P210" s="352"/>
    </row>
    <row r="211" spans="1:16" ht="22.5" customHeight="1" x14ac:dyDescent="0.25">
      <c r="A211" s="369" t="s">
        <v>315</v>
      </c>
      <c r="B211" s="369"/>
      <c r="C211" s="369"/>
      <c r="D211" s="369"/>
      <c r="E211" s="370" t="s">
        <v>53</v>
      </c>
      <c r="F211" s="370"/>
      <c r="G211" s="99">
        <v>71619.19</v>
      </c>
      <c r="H211" s="99">
        <v>1121748.77</v>
      </c>
      <c r="I211" s="99">
        <v>913657</v>
      </c>
      <c r="J211" s="371">
        <v>387434.02</v>
      </c>
      <c r="K211" s="371"/>
      <c r="L211" s="371"/>
      <c r="M211" s="372">
        <f>J211/G211*100</f>
        <v>540.96397906762138</v>
      </c>
      <c r="N211" s="372"/>
      <c r="O211" s="371">
        <f t="shared" ref="O211" si="50">J211/I211*100</f>
        <v>42.404755832878202</v>
      </c>
      <c r="P211" s="371"/>
    </row>
    <row r="212" spans="1:16" ht="18.75" customHeight="1" x14ac:dyDescent="0.25">
      <c r="A212" s="373"/>
      <c r="B212" s="373"/>
      <c r="C212" s="373"/>
      <c r="D212" s="373"/>
      <c r="E212" s="360" t="s">
        <v>328</v>
      </c>
      <c r="F212" s="360"/>
      <c r="G212" s="101">
        <v>68425.19</v>
      </c>
      <c r="H212" s="101">
        <v>970023.77</v>
      </c>
      <c r="I212" s="101">
        <v>826070.68</v>
      </c>
      <c r="J212" s="361">
        <v>316791.37</v>
      </c>
      <c r="K212" s="361"/>
      <c r="L212" s="361"/>
      <c r="M212" s="359">
        <f t="shared" ref="M212:M223" si="51">J212/G212*100</f>
        <v>462.97477580990272</v>
      </c>
      <c r="N212" s="359"/>
      <c r="O212" s="352">
        <f t="shared" ref="O212:O223" si="52">J212/I212*100</f>
        <v>38.349184600039301</v>
      </c>
      <c r="P212" s="352"/>
    </row>
    <row r="213" spans="1:16" ht="18.75" customHeight="1" x14ac:dyDescent="0.25">
      <c r="A213" s="373"/>
      <c r="B213" s="373"/>
      <c r="C213" s="373"/>
      <c r="D213" s="373"/>
      <c r="E213" s="360" t="s">
        <v>145</v>
      </c>
      <c r="F213" s="360"/>
      <c r="G213" s="101">
        <v>62431.79</v>
      </c>
      <c r="H213" s="101">
        <v>377013.44</v>
      </c>
      <c r="I213" s="101">
        <v>248157.03</v>
      </c>
      <c r="J213" s="361">
        <v>140331.46</v>
      </c>
      <c r="K213" s="361"/>
      <c r="L213" s="361"/>
      <c r="M213" s="359">
        <f t="shared" si="51"/>
        <v>224.7756471502739</v>
      </c>
      <c r="N213" s="359"/>
      <c r="O213" s="352">
        <f t="shared" si="52"/>
        <v>56.549459831945924</v>
      </c>
      <c r="P213" s="352"/>
    </row>
    <row r="214" spans="1:16" ht="18.75" customHeight="1" x14ac:dyDescent="0.25">
      <c r="A214" s="373"/>
      <c r="B214" s="373"/>
      <c r="C214" s="373"/>
      <c r="D214" s="373"/>
      <c r="E214" s="360" t="s">
        <v>147</v>
      </c>
      <c r="F214" s="360"/>
      <c r="G214" s="101">
        <v>56465.34</v>
      </c>
      <c r="H214" s="101">
        <v>324917.74</v>
      </c>
      <c r="I214" s="101">
        <v>201845.24</v>
      </c>
      <c r="J214" s="361">
        <v>123256.06</v>
      </c>
      <c r="K214" s="361"/>
      <c r="L214" s="361"/>
      <c r="M214" s="359">
        <f t="shared" si="51"/>
        <v>218.2862265595142</v>
      </c>
      <c r="N214" s="359"/>
      <c r="O214" s="352">
        <f t="shared" si="52"/>
        <v>61.064635460316033</v>
      </c>
      <c r="P214" s="352"/>
    </row>
    <row r="215" spans="1:16" ht="18.75" customHeight="1" x14ac:dyDescent="0.25">
      <c r="A215" s="373"/>
      <c r="B215" s="373"/>
      <c r="C215" s="373"/>
      <c r="D215" s="373"/>
      <c r="E215" s="360" t="s">
        <v>149</v>
      </c>
      <c r="F215" s="360"/>
      <c r="G215" s="101">
        <v>56465.34</v>
      </c>
      <c r="H215" s="101">
        <v>324917.74</v>
      </c>
      <c r="I215" s="101">
        <v>201845.24</v>
      </c>
      <c r="J215" s="361">
        <v>123256.06</v>
      </c>
      <c r="K215" s="361"/>
      <c r="L215" s="361"/>
      <c r="M215" s="359">
        <f t="shared" si="51"/>
        <v>218.2862265595142</v>
      </c>
      <c r="N215" s="359"/>
      <c r="O215" s="352">
        <f t="shared" si="52"/>
        <v>61.064635460316033</v>
      </c>
      <c r="P215" s="352"/>
    </row>
    <row r="216" spans="1:16" ht="18.75" customHeight="1" x14ac:dyDescent="0.25">
      <c r="A216" s="135"/>
      <c r="B216" s="135"/>
      <c r="C216" s="135"/>
      <c r="D216" s="135"/>
      <c r="E216" s="360" t="s">
        <v>155</v>
      </c>
      <c r="F216" s="360"/>
      <c r="G216" s="136">
        <v>1680</v>
      </c>
      <c r="H216" s="136">
        <v>5775</v>
      </c>
      <c r="I216" s="136">
        <v>5775</v>
      </c>
      <c r="J216" s="136"/>
      <c r="K216" s="136"/>
      <c r="L216" s="136">
        <v>2237.7600000000002</v>
      </c>
      <c r="M216" s="359">
        <v>0</v>
      </c>
      <c r="N216" s="359"/>
      <c r="O216" s="132"/>
      <c r="P216" s="132">
        <v>38.75</v>
      </c>
    </row>
    <row r="217" spans="1:16" ht="18.75" customHeight="1" x14ac:dyDescent="0.25">
      <c r="A217" s="135"/>
      <c r="B217" s="135"/>
      <c r="C217" s="135"/>
      <c r="D217" s="135"/>
      <c r="E217" s="360" t="s">
        <v>157</v>
      </c>
      <c r="F217" s="360"/>
      <c r="G217" s="136">
        <v>1680</v>
      </c>
      <c r="H217" s="136">
        <v>5775</v>
      </c>
      <c r="I217" s="136">
        <v>5775</v>
      </c>
      <c r="J217" s="136"/>
      <c r="K217" s="136"/>
      <c r="L217" s="136">
        <v>2237.7600000000002</v>
      </c>
      <c r="M217" s="359">
        <v>0</v>
      </c>
      <c r="N217" s="359"/>
      <c r="O217" s="132"/>
      <c r="P217" s="132">
        <v>38.75</v>
      </c>
    </row>
    <row r="218" spans="1:16" ht="18.75" customHeight="1" x14ac:dyDescent="0.25">
      <c r="A218" s="373"/>
      <c r="B218" s="373"/>
      <c r="C218" s="373"/>
      <c r="D218" s="373"/>
      <c r="E218" s="360" t="s">
        <v>159</v>
      </c>
      <c r="F218" s="360"/>
      <c r="G218" s="101">
        <v>4286.45</v>
      </c>
      <c r="H218" s="101">
        <v>46320.7</v>
      </c>
      <c r="I218" s="101">
        <v>40536.79</v>
      </c>
      <c r="J218" s="361">
        <v>14837.64</v>
      </c>
      <c r="K218" s="361"/>
      <c r="L218" s="361"/>
      <c r="M218" s="359">
        <f t="shared" si="51"/>
        <v>346.15217720957901</v>
      </c>
      <c r="N218" s="359"/>
      <c r="O218" s="352">
        <f t="shared" si="52"/>
        <v>36.602898256127332</v>
      </c>
      <c r="P218" s="352"/>
    </row>
    <row r="219" spans="1:16" ht="18.75" customHeight="1" x14ac:dyDescent="0.25">
      <c r="A219" s="373"/>
      <c r="B219" s="373"/>
      <c r="C219" s="373"/>
      <c r="D219" s="373"/>
      <c r="E219" s="360" t="s">
        <v>161</v>
      </c>
      <c r="F219" s="360"/>
      <c r="G219" s="101">
        <v>4286.45</v>
      </c>
      <c r="H219" s="101">
        <v>46320.7</v>
      </c>
      <c r="I219" s="101">
        <v>40536.79</v>
      </c>
      <c r="J219" s="361">
        <v>14837.64</v>
      </c>
      <c r="K219" s="361"/>
      <c r="L219" s="361"/>
      <c r="M219" s="359">
        <f t="shared" si="51"/>
        <v>346.15217720957901</v>
      </c>
      <c r="N219" s="359"/>
      <c r="O219" s="352">
        <f t="shared" si="52"/>
        <v>36.602898256127332</v>
      </c>
      <c r="P219" s="352"/>
    </row>
    <row r="220" spans="1:16" ht="18.75" customHeight="1" x14ac:dyDescent="0.25">
      <c r="A220" s="373"/>
      <c r="B220" s="373"/>
      <c r="C220" s="373"/>
      <c r="D220" s="373"/>
      <c r="E220" s="360" t="s">
        <v>164</v>
      </c>
      <c r="F220" s="360"/>
      <c r="G220" s="101">
        <v>5993.4</v>
      </c>
      <c r="H220" s="101">
        <v>77268.210000000006</v>
      </c>
      <c r="I220" s="101">
        <v>113661.86</v>
      </c>
      <c r="J220" s="361">
        <v>13451.42</v>
      </c>
      <c r="K220" s="361"/>
      <c r="L220" s="361"/>
      <c r="M220" s="359">
        <f t="shared" si="51"/>
        <v>224.43721426902928</v>
      </c>
      <c r="N220" s="359"/>
      <c r="O220" s="352">
        <f t="shared" si="52"/>
        <v>11.834594295747051</v>
      </c>
      <c r="P220" s="352"/>
    </row>
    <row r="221" spans="1:16" ht="18.75" customHeight="1" x14ac:dyDescent="0.25">
      <c r="A221" s="373"/>
      <c r="B221" s="373"/>
      <c r="C221" s="373"/>
      <c r="D221" s="373"/>
      <c r="E221" s="360" t="s">
        <v>166</v>
      </c>
      <c r="F221" s="360"/>
      <c r="G221" s="101">
        <v>3698.56</v>
      </c>
      <c r="H221" s="101">
        <v>27685.9</v>
      </c>
      <c r="I221" s="101">
        <v>24179.55</v>
      </c>
      <c r="J221" s="361">
        <v>6242.87</v>
      </c>
      <c r="K221" s="361"/>
      <c r="L221" s="361"/>
      <c r="M221" s="359">
        <f t="shared" si="51"/>
        <v>168.7919082021111</v>
      </c>
      <c r="N221" s="359"/>
      <c r="O221" s="352">
        <f t="shared" si="52"/>
        <v>25.818801425171273</v>
      </c>
      <c r="P221" s="352"/>
    </row>
    <row r="222" spans="1:16" ht="18.75" customHeight="1" x14ac:dyDescent="0.25">
      <c r="A222" s="373"/>
      <c r="B222" s="373"/>
      <c r="C222" s="373"/>
      <c r="D222" s="373"/>
      <c r="E222" s="360" t="s">
        <v>168</v>
      </c>
      <c r="F222" s="360"/>
      <c r="G222" s="101">
        <v>2228.6799999999998</v>
      </c>
      <c r="H222" s="101">
        <v>14400</v>
      </c>
      <c r="I222" s="101">
        <v>14400</v>
      </c>
      <c r="J222" s="361">
        <v>2165.61</v>
      </c>
      <c r="K222" s="361"/>
      <c r="L222" s="361"/>
      <c r="M222" s="359">
        <f t="shared" si="51"/>
        <v>97.170073765637071</v>
      </c>
      <c r="N222" s="359"/>
      <c r="O222" s="352">
        <f t="shared" si="52"/>
        <v>15.038958333333335</v>
      </c>
      <c r="P222" s="352"/>
    </row>
    <row r="223" spans="1:16" ht="21.75" customHeight="1" x14ac:dyDescent="0.25">
      <c r="A223" s="373"/>
      <c r="B223" s="373"/>
      <c r="C223" s="373"/>
      <c r="D223" s="373"/>
      <c r="E223" s="360" t="s">
        <v>170</v>
      </c>
      <c r="F223" s="360"/>
      <c r="G223" s="101">
        <v>1199.8800000000001</v>
      </c>
      <c r="H223" s="101">
        <v>8785.9</v>
      </c>
      <c r="I223" s="101">
        <v>5279.55</v>
      </c>
      <c r="J223" s="361">
        <v>1664.76</v>
      </c>
      <c r="K223" s="361"/>
      <c r="L223" s="361"/>
      <c r="M223" s="359">
        <f t="shared" si="51"/>
        <v>138.74387438743872</v>
      </c>
      <c r="N223" s="359"/>
      <c r="O223" s="352">
        <f t="shared" si="52"/>
        <v>31.532232860755176</v>
      </c>
      <c r="P223" s="352"/>
    </row>
    <row r="224" spans="1:16" ht="18.75" customHeight="1" x14ac:dyDescent="0.25">
      <c r="A224" s="135"/>
      <c r="B224" s="135"/>
      <c r="C224" s="135"/>
      <c r="D224" s="135"/>
      <c r="E224" s="360" t="s">
        <v>172</v>
      </c>
      <c r="F224" s="360"/>
      <c r="G224" s="136">
        <v>270</v>
      </c>
      <c r="H224" s="136">
        <v>4500</v>
      </c>
      <c r="I224" s="136">
        <v>4500</v>
      </c>
      <c r="J224" s="361">
        <v>2412.5</v>
      </c>
      <c r="K224" s="361"/>
      <c r="L224" s="361"/>
      <c r="M224" s="359">
        <v>0</v>
      </c>
      <c r="N224" s="359"/>
      <c r="O224" s="132"/>
      <c r="P224" s="132">
        <v>53.61</v>
      </c>
    </row>
    <row r="225" spans="1:16" ht="18.75" customHeight="1" x14ac:dyDescent="0.25">
      <c r="A225" s="102"/>
      <c r="B225" s="102"/>
      <c r="C225" s="102"/>
      <c r="D225" s="102"/>
      <c r="E225" s="360" t="s">
        <v>174</v>
      </c>
      <c r="F225" s="360"/>
      <c r="G225" s="101">
        <v>2194.9499999999998</v>
      </c>
      <c r="H225" s="101">
        <v>33115</v>
      </c>
      <c r="I225" s="101">
        <v>33115</v>
      </c>
      <c r="J225" s="361">
        <v>459.75</v>
      </c>
      <c r="K225" s="361"/>
      <c r="L225" s="361"/>
      <c r="M225" s="359">
        <v>0</v>
      </c>
      <c r="N225" s="359"/>
      <c r="O225" s="352">
        <v>1.39</v>
      </c>
      <c r="P225" s="352"/>
    </row>
    <row r="226" spans="1:16" ht="18.75" customHeight="1" x14ac:dyDescent="0.25">
      <c r="A226" s="102"/>
      <c r="B226" s="102"/>
      <c r="C226" s="102"/>
      <c r="D226" s="102"/>
      <c r="E226" s="360" t="s">
        <v>176</v>
      </c>
      <c r="F226" s="360"/>
      <c r="G226" s="101">
        <v>1120.23</v>
      </c>
      <c r="H226" s="101">
        <v>7590</v>
      </c>
      <c r="I226" s="101">
        <v>7590</v>
      </c>
      <c r="J226" s="361">
        <v>30.3</v>
      </c>
      <c r="K226" s="361"/>
      <c r="L226" s="361"/>
      <c r="M226" s="359">
        <v>0</v>
      </c>
      <c r="N226" s="359"/>
      <c r="O226" s="352">
        <v>0.4</v>
      </c>
      <c r="P226" s="352"/>
    </row>
    <row r="227" spans="1:16" ht="18.75" customHeight="1" x14ac:dyDescent="0.25">
      <c r="A227" s="228"/>
      <c r="B227" s="228"/>
      <c r="C227" s="228"/>
      <c r="D227" s="228"/>
      <c r="E227" s="362" t="s">
        <v>178</v>
      </c>
      <c r="F227" s="362"/>
      <c r="G227" s="222">
        <v>0</v>
      </c>
      <c r="H227" s="222">
        <v>22525</v>
      </c>
      <c r="I227" s="222">
        <v>22525</v>
      </c>
      <c r="J227" s="222"/>
      <c r="K227" s="222"/>
      <c r="L227" s="222">
        <v>0</v>
      </c>
      <c r="M227" s="359"/>
      <c r="N227" s="359"/>
      <c r="O227" s="221"/>
      <c r="P227" s="221">
        <v>0</v>
      </c>
    </row>
    <row r="228" spans="1:16" ht="18.75" customHeight="1" x14ac:dyDescent="0.25">
      <c r="A228" s="135"/>
      <c r="B228" s="135"/>
      <c r="C228" s="135"/>
      <c r="D228" s="135"/>
      <c r="E228" s="133" t="s">
        <v>180</v>
      </c>
      <c r="F228" s="133"/>
      <c r="G228" s="136">
        <v>1074.72</v>
      </c>
      <c r="H228" s="136">
        <v>3000</v>
      </c>
      <c r="I228" s="136">
        <v>3000</v>
      </c>
      <c r="J228" s="136"/>
      <c r="K228" s="136"/>
      <c r="L228" s="136">
        <v>0</v>
      </c>
      <c r="M228" s="359">
        <v>0</v>
      </c>
      <c r="N228" s="359"/>
      <c r="O228" s="352">
        <v>0</v>
      </c>
      <c r="P228" s="352"/>
    </row>
    <row r="229" spans="1:16" ht="18.75" customHeight="1" x14ac:dyDescent="0.25">
      <c r="A229" s="228"/>
      <c r="B229" s="228"/>
      <c r="C229" s="228"/>
      <c r="D229" s="228"/>
      <c r="E229" s="362" t="s">
        <v>182</v>
      </c>
      <c r="F229" s="362"/>
      <c r="G229" s="222">
        <v>0</v>
      </c>
      <c r="H229" s="222">
        <v>0</v>
      </c>
      <c r="I229" s="222">
        <v>0</v>
      </c>
      <c r="J229" s="222"/>
      <c r="K229" s="222"/>
      <c r="L229" s="222">
        <v>429.45</v>
      </c>
      <c r="M229" s="220"/>
      <c r="N229" s="220"/>
      <c r="O229" s="221"/>
      <c r="P229" s="221">
        <v>0</v>
      </c>
    </row>
    <row r="230" spans="1:16" ht="18.75" customHeight="1" x14ac:dyDescent="0.25">
      <c r="A230" s="373"/>
      <c r="B230" s="373"/>
      <c r="C230" s="373"/>
      <c r="D230" s="373"/>
      <c r="E230" s="360" t="s">
        <v>186</v>
      </c>
      <c r="F230" s="360"/>
      <c r="G230" s="101">
        <v>75</v>
      </c>
      <c r="H230" s="101">
        <v>16025.87</v>
      </c>
      <c r="I230" s="101">
        <v>55725.87</v>
      </c>
      <c r="J230" s="361">
        <v>5322.8</v>
      </c>
      <c r="K230" s="361"/>
      <c r="L230" s="361"/>
      <c r="M230" s="359">
        <v>0</v>
      </c>
      <c r="N230" s="359"/>
      <c r="O230" s="352">
        <f t="shared" ref="O230" si="53">J230/I230*100</f>
        <v>9.5517575589219152</v>
      </c>
      <c r="P230" s="352"/>
    </row>
    <row r="231" spans="1:16" ht="18.75" customHeight="1" x14ac:dyDescent="0.25">
      <c r="A231" s="228"/>
      <c r="B231" s="228"/>
      <c r="C231" s="228"/>
      <c r="D231" s="228"/>
      <c r="E231" s="362" t="s">
        <v>192</v>
      </c>
      <c r="F231" s="362"/>
      <c r="G231" s="222">
        <v>0</v>
      </c>
      <c r="H231" s="222">
        <v>6460</v>
      </c>
      <c r="I231" s="222">
        <v>6460</v>
      </c>
      <c r="J231" s="222"/>
      <c r="K231" s="222"/>
      <c r="L231" s="222">
        <v>0</v>
      </c>
      <c r="M231" s="359"/>
      <c r="N231" s="359"/>
      <c r="O231" s="221">
        <v>0</v>
      </c>
      <c r="P231" s="221">
        <v>0</v>
      </c>
    </row>
    <row r="232" spans="1:16" ht="18.75" customHeight="1" x14ac:dyDescent="0.25">
      <c r="A232" s="373"/>
      <c r="B232" s="373"/>
      <c r="C232" s="373"/>
      <c r="D232" s="373"/>
      <c r="E232" s="362" t="s">
        <v>200</v>
      </c>
      <c r="F232" s="362"/>
      <c r="G232" s="222">
        <v>0</v>
      </c>
      <c r="H232" s="222">
        <v>2175.87</v>
      </c>
      <c r="I232" s="222">
        <v>2175.87</v>
      </c>
      <c r="J232" s="222"/>
      <c r="K232" s="222"/>
      <c r="L232" s="222">
        <v>3306.29</v>
      </c>
      <c r="M232" s="359"/>
      <c r="N232" s="359"/>
      <c r="O232" s="221"/>
      <c r="P232" s="221">
        <v>151.94999999999999</v>
      </c>
    </row>
    <row r="233" spans="1:16" ht="18.75" customHeight="1" x14ac:dyDescent="0.25">
      <c r="A233" s="228"/>
      <c r="B233" s="228"/>
      <c r="C233" s="228"/>
      <c r="D233" s="228"/>
      <c r="E233" s="246" t="s">
        <v>202</v>
      </c>
      <c r="F233" s="246"/>
      <c r="G233" s="222">
        <v>0</v>
      </c>
      <c r="H233" s="222">
        <v>0</v>
      </c>
      <c r="I233" s="222">
        <v>21500</v>
      </c>
      <c r="J233" s="222"/>
      <c r="K233" s="222"/>
      <c r="L233" s="222">
        <v>0</v>
      </c>
      <c r="M233" s="359"/>
      <c r="N233" s="359"/>
      <c r="O233" s="221">
        <v>0</v>
      </c>
      <c r="P233" s="221">
        <v>0</v>
      </c>
    </row>
    <row r="234" spans="1:16" ht="18.75" customHeight="1" x14ac:dyDescent="0.25">
      <c r="A234" s="102"/>
      <c r="B234" s="102"/>
      <c r="C234" s="102"/>
      <c r="D234" s="102"/>
      <c r="E234" s="244" t="s">
        <v>204</v>
      </c>
      <c r="F234" s="244"/>
      <c r="G234" s="247">
        <v>75</v>
      </c>
      <c r="H234" s="247">
        <v>7390</v>
      </c>
      <c r="I234" s="247">
        <v>25590</v>
      </c>
      <c r="J234" s="378">
        <v>2016.51</v>
      </c>
      <c r="K234" s="378"/>
      <c r="L234" s="378"/>
      <c r="M234" s="359">
        <v>0</v>
      </c>
      <c r="N234" s="359"/>
      <c r="O234" s="352">
        <f t="shared" ref="O234" si="54">J234/I234*100</f>
        <v>7.8800703399765544</v>
      </c>
      <c r="P234" s="352"/>
    </row>
    <row r="235" spans="1:16" ht="29.25" customHeight="1" x14ac:dyDescent="0.25">
      <c r="A235" s="228"/>
      <c r="B235" s="228"/>
      <c r="C235" s="228"/>
      <c r="D235" s="228"/>
      <c r="E235" s="360" t="s">
        <v>423</v>
      </c>
      <c r="F235" s="360"/>
      <c r="G235" s="222">
        <v>0</v>
      </c>
      <c r="H235" s="222">
        <v>0</v>
      </c>
      <c r="I235" s="222">
        <v>0</v>
      </c>
      <c r="J235" s="222"/>
      <c r="K235" s="222"/>
      <c r="L235" s="222">
        <v>1237.07</v>
      </c>
      <c r="M235" s="359"/>
      <c r="N235" s="359"/>
      <c r="O235" s="221"/>
      <c r="P235" s="221">
        <v>0</v>
      </c>
    </row>
    <row r="236" spans="1:16" ht="29.25" customHeight="1" x14ac:dyDescent="0.25">
      <c r="A236" s="135"/>
      <c r="B236" s="135"/>
      <c r="C236" s="135"/>
      <c r="D236" s="135"/>
      <c r="E236" s="360" t="s">
        <v>206</v>
      </c>
      <c r="F236" s="360"/>
      <c r="G236" s="136">
        <v>24.89</v>
      </c>
      <c r="H236" s="136">
        <v>441.44</v>
      </c>
      <c r="I236" s="136">
        <v>641.44000000000005</v>
      </c>
      <c r="J236" s="136"/>
      <c r="K236" s="136"/>
      <c r="L236" s="136">
        <v>188.93</v>
      </c>
      <c r="M236" s="359">
        <v>0</v>
      </c>
      <c r="N236" s="359"/>
      <c r="O236" s="352">
        <v>29.45</v>
      </c>
      <c r="P236" s="352"/>
    </row>
    <row r="237" spans="1:16" ht="29.25" customHeight="1" x14ac:dyDescent="0.25">
      <c r="A237" s="135"/>
      <c r="B237" s="135"/>
      <c r="C237" s="135"/>
      <c r="D237" s="135"/>
      <c r="E237" s="360" t="s">
        <v>219</v>
      </c>
      <c r="F237" s="360"/>
      <c r="G237" s="136">
        <v>24.89</v>
      </c>
      <c r="H237" s="136">
        <v>441.44</v>
      </c>
      <c r="I237" s="136">
        <v>641.44000000000005</v>
      </c>
      <c r="J237" s="136"/>
      <c r="K237" s="136"/>
      <c r="L237" s="136">
        <v>188.93</v>
      </c>
      <c r="M237" s="359">
        <v>0</v>
      </c>
      <c r="N237" s="359"/>
      <c r="O237" s="352">
        <v>29.45</v>
      </c>
      <c r="P237" s="352"/>
    </row>
    <row r="238" spans="1:16" ht="29.25" customHeight="1" x14ac:dyDescent="0.25">
      <c r="A238" s="228"/>
      <c r="B238" s="228"/>
      <c r="C238" s="228"/>
      <c r="D238" s="228"/>
      <c r="E238" s="362" t="s">
        <v>221</v>
      </c>
      <c r="F238" s="362"/>
      <c r="G238" s="222">
        <v>0</v>
      </c>
      <c r="H238" s="222">
        <v>100</v>
      </c>
      <c r="I238" s="222">
        <v>100</v>
      </c>
      <c r="J238" s="222"/>
      <c r="K238" s="222"/>
      <c r="L238" s="222">
        <v>14.87</v>
      </c>
      <c r="M238" s="359">
        <v>0</v>
      </c>
      <c r="N238" s="359"/>
      <c r="O238" s="221"/>
      <c r="P238" s="221">
        <v>14.87</v>
      </c>
    </row>
    <row r="239" spans="1:16" ht="29.25" customHeight="1" x14ac:dyDescent="0.25">
      <c r="A239" s="228"/>
      <c r="B239" s="228"/>
      <c r="C239" s="228"/>
      <c r="D239" s="228"/>
      <c r="E239" s="362" t="s">
        <v>400</v>
      </c>
      <c r="F239" s="362"/>
      <c r="G239" s="222">
        <v>0</v>
      </c>
      <c r="H239" s="222">
        <v>100</v>
      </c>
      <c r="I239" s="222">
        <v>100</v>
      </c>
      <c r="J239" s="222"/>
      <c r="K239" s="222"/>
      <c r="L239" s="222">
        <v>14.87</v>
      </c>
      <c r="M239" s="359">
        <v>0</v>
      </c>
      <c r="N239" s="359"/>
      <c r="O239" s="221"/>
      <c r="P239" s="221">
        <v>14.87</v>
      </c>
    </row>
    <row r="240" spans="1:16" ht="29.25" customHeight="1" x14ac:dyDescent="0.25">
      <c r="A240" s="228"/>
      <c r="B240" s="228"/>
      <c r="C240" s="228"/>
      <c r="D240" s="228"/>
      <c r="E240" s="360" t="s">
        <v>401</v>
      </c>
      <c r="F240" s="360"/>
      <c r="G240" s="222">
        <v>0</v>
      </c>
      <c r="H240" s="222">
        <v>100</v>
      </c>
      <c r="I240" s="222">
        <v>100</v>
      </c>
      <c r="J240" s="222"/>
      <c r="K240" s="222"/>
      <c r="L240" s="222">
        <v>14.87</v>
      </c>
      <c r="M240" s="359">
        <v>0</v>
      </c>
      <c r="N240" s="359"/>
      <c r="O240" s="221"/>
      <c r="P240" s="221">
        <v>14.87</v>
      </c>
    </row>
    <row r="241" spans="1:16" ht="29.25" customHeight="1" x14ac:dyDescent="0.25">
      <c r="A241" s="373"/>
      <c r="B241" s="373"/>
      <c r="C241" s="373"/>
      <c r="D241" s="373"/>
      <c r="E241" s="360" t="s">
        <v>231</v>
      </c>
      <c r="F241" s="360"/>
      <c r="G241" s="101">
        <v>0</v>
      </c>
      <c r="H241" s="101">
        <v>482304</v>
      </c>
      <c r="I241" s="101">
        <v>430813.67</v>
      </c>
      <c r="J241" s="361">
        <v>147999.62</v>
      </c>
      <c r="K241" s="361"/>
      <c r="L241" s="361"/>
      <c r="M241" s="359">
        <v>0</v>
      </c>
      <c r="N241" s="359"/>
      <c r="O241" s="352">
        <v>34.35</v>
      </c>
      <c r="P241" s="352"/>
    </row>
    <row r="242" spans="1:16" ht="29.25" customHeight="1" x14ac:dyDescent="0.25">
      <c r="A242" s="373"/>
      <c r="B242" s="373"/>
      <c r="C242" s="373"/>
      <c r="D242" s="373"/>
      <c r="E242" s="360" t="s">
        <v>331</v>
      </c>
      <c r="F242" s="360"/>
      <c r="G242" s="101">
        <v>0</v>
      </c>
      <c r="H242" s="101">
        <v>468808</v>
      </c>
      <c r="I242" s="101">
        <v>417317.67</v>
      </c>
      <c r="J242" s="361">
        <v>135395.25</v>
      </c>
      <c r="K242" s="361"/>
      <c r="L242" s="361"/>
      <c r="M242" s="359">
        <v>0</v>
      </c>
      <c r="N242" s="359"/>
      <c r="O242" s="352">
        <v>32.44</v>
      </c>
      <c r="P242" s="352"/>
    </row>
    <row r="243" spans="1:16" ht="29.25" customHeight="1" x14ac:dyDescent="0.25">
      <c r="A243" s="373"/>
      <c r="B243" s="373"/>
      <c r="C243" s="373"/>
      <c r="D243" s="373"/>
      <c r="E243" s="360" t="s">
        <v>233</v>
      </c>
      <c r="F243" s="360"/>
      <c r="G243" s="101">
        <v>0</v>
      </c>
      <c r="H243" s="101">
        <v>199039</v>
      </c>
      <c r="I243" s="101">
        <v>172548.67</v>
      </c>
      <c r="J243" s="361">
        <v>32076.3</v>
      </c>
      <c r="K243" s="361"/>
      <c r="L243" s="361"/>
      <c r="M243" s="359">
        <v>0</v>
      </c>
      <c r="N243" s="359"/>
      <c r="O243" s="352">
        <v>18.59</v>
      </c>
      <c r="P243" s="352"/>
    </row>
    <row r="244" spans="1:16" ht="29.25" customHeight="1" x14ac:dyDescent="0.25">
      <c r="A244" s="373"/>
      <c r="B244" s="373"/>
      <c r="C244" s="373"/>
      <c r="D244" s="373"/>
      <c r="E244" s="360" t="s">
        <v>235</v>
      </c>
      <c r="F244" s="360"/>
      <c r="G244" s="101">
        <v>0</v>
      </c>
      <c r="H244" s="101">
        <v>269769</v>
      </c>
      <c r="I244" s="101">
        <v>244769</v>
      </c>
      <c r="J244" s="361">
        <v>103318.95</v>
      </c>
      <c r="K244" s="361"/>
      <c r="L244" s="361"/>
      <c r="M244" s="359">
        <v>0</v>
      </c>
      <c r="N244" s="359"/>
      <c r="O244" s="352">
        <v>42.21</v>
      </c>
      <c r="P244" s="352"/>
    </row>
    <row r="245" spans="1:16" ht="29.25" customHeight="1" x14ac:dyDescent="0.25">
      <c r="A245" s="228"/>
      <c r="B245" s="228"/>
      <c r="C245" s="228"/>
      <c r="D245" s="228"/>
      <c r="E245" s="360" t="s">
        <v>402</v>
      </c>
      <c r="F245" s="360"/>
      <c r="G245" s="222">
        <v>0</v>
      </c>
      <c r="H245" s="222">
        <v>0</v>
      </c>
      <c r="I245" s="222">
        <v>13496</v>
      </c>
      <c r="J245" s="222"/>
      <c r="K245" s="222"/>
      <c r="L245" s="222">
        <v>12604.37</v>
      </c>
      <c r="M245" s="359">
        <v>0</v>
      </c>
      <c r="N245" s="359"/>
      <c r="O245" s="221"/>
      <c r="P245" s="221">
        <v>93.39</v>
      </c>
    </row>
    <row r="246" spans="1:16" ht="29.25" customHeight="1" x14ac:dyDescent="0.25">
      <c r="A246" s="228"/>
      <c r="B246" s="228"/>
      <c r="C246" s="228"/>
      <c r="D246" s="228"/>
      <c r="E246" s="360" t="s">
        <v>391</v>
      </c>
      <c r="F246" s="360"/>
      <c r="G246" s="222">
        <v>0</v>
      </c>
      <c r="H246" s="222">
        <v>0</v>
      </c>
      <c r="I246" s="222">
        <v>13496</v>
      </c>
      <c r="J246" s="222"/>
      <c r="K246" s="222"/>
      <c r="L246" s="222">
        <v>12009.37</v>
      </c>
      <c r="M246" s="359">
        <v>0</v>
      </c>
      <c r="N246" s="359"/>
      <c r="O246" s="221"/>
      <c r="P246" s="221">
        <v>88.98</v>
      </c>
    </row>
    <row r="247" spans="1:16" ht="29.25" customHeight="1" x14ac:dyDescent="0.25">
      <c r="A247" s="228"/>
      <c r="B247" s="228"/>
      <c r="C247" s="228"/>
      <c r="D247" s="228"/>
      <c r="E247" s="360" t="s">
        <v>403</v>
      </c>
      <c r="F247" s="360"/>
      <c r="G247" s="222">
        <v>0</v>
      </c>
      <c r="H247" s="222">
        <v>0</v>
      </c>
      <c r="I247" s="222">
        <v>0</v>
      </c>
      <c r="J247" s="222"/>
      <c r="K247" s="222"/>
      <c r="L247" s="222">
        <v>595</v>
      </c>
      <c r="M247" s="359">
        <v>0</v>
      </c>
      <c r="N247" s="359"/>
      <c r="O247" s="221">
        <v>0</v>
      </c>
      <c r="P247" s="221">
        <v>0</v>
      </c>
    </row>
    <row r="248" spans="1:16" ht="29.25" customHeight="1" x14ac:dyDescent="0.25">
      <c r="A248" s="373"/>
      <c r="B248" s="373"/>
      <c r="C248" s="373"/>
      <c r="D248" s="373"/>
      <c r="E248" s="360" t="s">
        <v>237</v>
      </c>
      <c r="F248" s="360"/>
      <c r="G248" s="101">
        <v>0</v>
      </c>
      <c r="H248" s="101">
        <v>13496</v>
      </c>
      <c r="I248" s="101">
        <v>0</v>
      </c>
      <c r="J248" s="361">
        <v>0</v>
      </c>
      <c r="K248" s="361"/>
      <c r="L248" s="361"/>
      <c r="M248" s="359">
        <v>0</v>
      </c>
      <c r="N248" s="359"/>
      <c r="O248" s="352">
        <v>0</v>
      </c>
      <c r="P248" s="352"/>
    </row>
    <row r="249" spans="1:16" ht="29.25" customHeight="1" x14ac:dyDescent="0.25">
      <c r="A249" s="373"/>
      <c r="B249" s="373"/>
      <c r="C249" s="373"/>
      <c r="D249" s="373"/>
      <c r="E249" s="360" t="s">
        <v>240</v>
      </c>
      <c r="F249" s="360"/>
      <c r="G249" s="101">
        <v>0</v>
      </c>
      <c r="H249" s="101">
        <v>13496</v>
      </c>
      <c r="I249" s="101">
        <v>0</v>
      </c>
      <c r="J249" s="361">
        <v>0</v>
      </c>
      <c r="K249" s="361"/>
      <c r="L249" s="361"/>
      <c r="M249" s="359">
        <v>0</v>
      </c>
      <c r="N249" s="359"/>
      <c r="O249" s="352">
        <v>0</v>
      </c>
      <c r="P249" s="352"/>
    </row>
    <row r="250" spans="1:16" ht="29.25" customHeight="1" x14ac:dyDescent="0.25">
      <c r="A250" s="373"/>
      <c r="B250" s="373"/>
      <c r="C250" s="373"/>
      <c r="D250" s="373"/>
      <c r="E250" s="360" t="s">
        <v>329</v>
      </c>
      <c r="F250" s="360"/>
      <c r="G250" s="101">
        <v>0</v>
      </c>
      <c r="H250" s="101">
        <v>5598.12</v>
      </c>
      <c r="I250" s="101">
        <v>5598.12</v>
      </c>
      <c r="J250" s="361">
        <v>0</v>
      </c>
      <c r="K250" s="361"/>
      <c r="L250" s="361"/>
      <c r="M250" s="359">
        <v>0</v>
      </c>
      <c r="N250" s="359"/>
      <c r="O250" s="352">
        <v>0</v>
      </c>
      <c r="P250" s="352"/>
    </row>
    <row r="251" spans="1:16" ht="29.25" customHeight="1" x14ac:dyDescent="0.25">
      <c r="A251" s="373"/>
      <c r="B251" s="373"/>
      <c r="C251" s="373"/>
      <c r="D251" s="373"/>
      <c r="E251" s="360" t="s">
        <v>245</v>
      </c>
      <c r="F251" s="360"/>
      <c r="G251" s="101">
        <v>0</v>
      </c>
      <c r="H251" s="101">
        <v>5598.12</v>
      </c>
      <c r="I251" s="101">
        <v>5598.12</v>
      </c>
      <c r="J251" s="361">
        <v>0</v>
      </c>
      <c r="K251" s="361"/>
      <c r="L251" s="361"/>
      <c r="M251" s="359">
        <v>0</v>
      </c>
      <c r="N251" s="359"/>
      <c r="O251" s="352">
        <v>0</v>
      </c>
      <c r="P251" s="352"/>
    </row>
    <row r="252" spans="1:16" ht="24" customHeight="1" x14ac:dyDescent="0.25">
      <c r="A252" s="373"/>
      <c r="B252" s="373"/>
      <c r="C252" s="373"/>
      <c r="D252" s="373"/>
      <c r="E252" s="360" t="s">
        <v>330</v>
      </c>
      <c r="F252" s="360"/>
      <c r="G252" s="101">
        <v>0</v>
      </c>
      <c r="H252" s="101">
        <v>5598.12</v>
      </c>
      <c r="I252" s="101">
        <v>5598.12</v>
      </c>
      <c r="J252" s="361">
        <v>0</v>
      </c>
      <c r="K252" s="361"/>
      <c r="L252" s="361"/>
      <c r="M252" s="359">
        <v>0</v>
      </c>
      <c r="N252" s="359"/>
      <c r="O252" s="352">
        <v>0</v>
      </c>
      <c r="P252" s="352"/>
    </row>
    <row r="253" spans="1:16" ht="24" customHeight="1" x14ac:dyDescent="0.25">
      <c r="A253" s="228"/>
      <c r="B253" s="228"/>
      <c r="C253" s="228"/>
      <c r="D253" s="228"/>
      <c r="E253" s="225" t="s">
        <v>247</v>
      </c>
      <c r="F253" s="225"/>
      <c r="G253" s="222">
        <v>0</v>
      </c>
      <c r="H253" s="222">
        <v>27740</v>
      </c>
      <c r="I253" s="222">
        <v>27740</v>
      </c>
      <c r="J253" s="222"/>
      <c r="K253" s="222"/>
      <c r="L253" s="222">
        <v>14994</v>
      </c>
      <c r="M253" s="359">
        <v>0</v>
      </c>
      <c r="N253" s="359"/>
      <c r="O253" s="221"/>
      <c r="P253" s="221">
        <v>54.05</v>
      </c>
    </row>
    <row r="254" spans="1:16" ht="24" customHeight="1" x14ac:dyDescent="0.25">
      <c r="A254" s="228"/>
      <c r="B254" s="228"/>
      <c r="C254" s="228"/>
      <c r="D254" s="228"/>
      <c r="E254" s="360" t="s">
        <v>404</v>
      </c>
      <c r="F254" s="360"/>
      <c r="G254" s="222">
        <v>0</v>
      </c>
      <c r="H254" s="222">
        <v>27740</v>
      </c>
      <c r="I254" s="222">
        <v>27740</v>
      </c>
      <c r="J254" s="222"/>
      <c r="K254" s="222"/>
      <c r="L254" s="222">
        <v>14994</v>
      </c>
      <c r="M254" s="359">
        <v>0</v>
      </c>
      <c r="N254" s="359"/>
      <c r="O254" s="221"/>
      <c r="P254" s="221">
        <v>54.05</v>
      </c>
    </row>
    <row r="255" spans="1:16" ht="27.75" customHeight="1" x14ac:dyDescent="0.25">
      <c r="A255" s="102"/>
      <c r="B255" s="102"/>
      <c r="C255" s="102"/>
      <c r="D255" s="102"/>
      <c r="E255" s="360" t="s">
        <v>20</v>
      </c>
      <c r="F255" s="360"/>
      <c r="G255" s="101">
        <v>3194</v>
      </c>
      <c r="H255" s="101">
        <v>151725</v>
      </c>
      <c r="I255" s="101">
        <v>87586.32</v>
      </c>
      <c r="J255" s="361">
        <v>70642.649999999994</v>
      </c>
      <c r="K255" s="361"/>
      <c r="L255" s="361"/>
      <c r="M255" s="359">
        <v>0</v>
      </c>
      <c r="N255" s="359"/>
      <c r="O255" s="352">
        <v>80.650000000000006</v>
      </c>
      <c r="P255" s="352"/>
    </row>
    <row r="256" spans="1:16" ht="26.25" customHeight="1" x14ac:dyDescent="0.25">
      <c r="A256" s="102"/>
      <c r="B256" s="102"/>
      <c r="C256" s="102"/>
      <c r="D256" s="102"/>
      <c r="E256" s="360" t="s">
        <v>260</v>
      </c>
      <c r="F256" s="360"/>
      <c r="G256" s="101">
        <v>3194</v>
      </c>
      <c r="H256" s="101">
        <v>151725</v>
      </c>
      <c r="I256" s="101">
        <v>87586.32</v>
      </c>
      <c r="J256" s="361">
        <v>70642.649999999994</v>
      </c>
      <c r="K256" s="361"/>
      <c r="L256" s="361"/>
      <c r="M256" s="359">
        <v>0</v>
      </c>
      <c r="N256" s="359"/>
      <c r="O256" s="352">
        <v>80.650000000000006</v>
      </c>
      <c r="P256" s="352"/>
    </row>
    <row r="257" spans="1:16" ht="15.75" customHeight="1" x14ac:dyDescent="0.25">
      <c r="A257" s="102"/>
      <c r="B257" s="102"/>
      <c r="C257" s="102"/>
      <c r="D257" s="102"/>
      <c r="E257" s="360" t="s">
        <v>262</v>
      </c>
      <c r="F257" s="360"/>
      <c r="G257" s="101">
        <v>3194</v>
      </c>
      <c r="H257" s="101">
        <v>151725</v>
      </c>
      <c r="I257" s="101">
        <v>87586.32</v>
      </c>
      <c r="J257" s="361">
        <v>70642.649999999994</v>
      </c>
      <c r="K257" s="361"/>
      <c r="L257" s="361"/>
      <c r="M257" s="359">
        <v>0</v>
      </c>
      <c r="N257" s="359"/>
      <c r="O257" s="352">
        <v>80.650000000000006</v>
      </c>
      <c r="P257" s="352"/>
    </row>
    <row r="258" spans="1:16" ht="15.75" customHeight="1" x14ac:dyDescent="0.25">
      <c r="A258" s="102"/>
      <c r="B258" s="102"/>
      <c r="C258" s="102"/>
      <c r="D258" s="102"/>
      <c r="E258" s="360" t="s">
        <v>264</v>
      </c>
      <c r="F258" s="360"/>
      <c r="G258" s="101">
        <v>3194</v>
      </c>
      <c r="H258" s="101">
        <v>0</v>
      </c>
      <c r="I258" s="101">
        <v>0</v>
      </c>
      <c r="J258" s="361">
        <v>1517.25</v>
      </c>
      <c r="K258" s="361"/>
      <c r="L258" s="361"/>
      <c r="M258" s="359">
        <v>0</v>
      </c>
      <c r="N258" s="359"/>
      <c r="O258" s="352">
        <v>0</v>
      </c>
      <c r="P258" s="352"/>
    </row>
    <row r="259" spans="1:16" ht="15.75" customHeight="1" x14ac:dyDescent="0.25">
      <c r="A259" s="228"/>
      <c r="B259" s="228"/>
      <c r="C259" s="228"/>
      <c r="D259" s="228"/>
      <c r="E259" s="362" t="s">
        <v>270</v>
      </c>
      <c r="F259" s="362"/>
      <c r="G259" s="222">
        <v>0</v>
      </c>
      <c r="H259" s="222">
        <v>151725</v>
      </c>
      <c r="I259" s="222">
        <v>87586.32</v>
      </c>
      <c r="J259" s="222"/>
      <c r="K259" s="222"/>
      <c r="L259" s="222">
        <v>67125.399999999994</v>
      </c>
      <c r="M259" s="359">
        <v>0</v>
      </c>
      <c r="N259" s="359"/>
      <c r="O259" s="221"/>
      <c r="P259" s="221">
        <v>78.92</v>
      </c>
    </row>
    <row r="260" spans="1:16" ht="15.75" customHeight="1" x14ac:dyDescent="0.25">
      <c r="A260" s="369" t="s">
        <v>315</v>
      </c>
      <c r="B260" s="369"/>
      <c r="C260" s="369"/>
      <c r="D260" s="369"/>
      <c r="E260" s="370" t="s">
        <v>323</v>
      </c>
      <c r="F260" s="370"/>
      <c r="G260" s="99">
        <v>1128.68</v>
      </c>
      <c r="H260" s="99">
        <v>11721.7</v>
      </c>
      <c r="I260" s="99">
        <v>11721.7</v>
      </c>
      <c r="J260" s="371">
        <v>0</v>
      </c>
      <c r="K260" s="371"/>
      <c r="L260" s="371"/>
      <c r="M260" s="372">
        <f>J260/G260*100</f>
        <v>0</v>
      </c>
      <c r="N260" s="372"/>
      <c r="O260" s="371">
        <f>J260/I260*100</f>
        <v>0</v>
      </c>
      <c r="P260" s="371"/>
    </row>
    <row r="261" spans="1:16" ht="15.75" customHeight="1" x14ac:dyDescent="0.25">
      <c r="A261" s="373"/>
      <c r="B261" s="373"/>
      <c r="C261" s="373"/>
      <c r="D261" s="373"/>
      <c r="E261" s="360" t="s">
        <v>328</v>
      </c>
      <c r="F261" s="360"/>
      <c r="G261" s="101">
        <v>1128.68</v>
      </c>
      <c r="H261" s="101">
        <v>11721.7</v>
      </c>
      <c r="I261" s="101">
        <v>11721.7</v>
      </c>
      <c r="J261" s="361">
        <v>0</v>
      </c>
      <c r="K261" s="361"/>
      <c r="L261" s="361"/>
      <c r="M261" s="359">
        <f t="shared" ref="M261:M269" si="55">J261/G261*100</f>
        <v>0</v>
      </c>
      <c r="N261" s="359"/>
      <c r="O261" s="352">
        <f t="shared" ref="O261:O268" si="56">J261/I261*100</f>
        <v>0</v>
      </c>
      <c r="P261" s="352"/>
    </row>
    <row r="262" spans="1:16" ht="15.75" customHeight="1" x14ac:dyDescent="0.25">
      <c r="A262" s="373"/>
      <c r="B262" s="373"/>
      <c r="C262" s="373"/>
      <c r="D262" s="373"/>
      <c r="E262" s="360" t="s">
        <v>145</v>
      </c>
      <c r="F262" s="360"/>
      <c r="G262" s="101">
        <v>1104.78</v>
      </c>
      <c r="H262" s="101">
        <v>11102.93</v>
      </c>
      <c r="I262" s="101">
        <v>11102.93</v>
      </c>
      <c r="J262" s="361">
        <v>0</v>
      </c>
      <c r="K262" s="361"/>
      <c r="L262" s="361"/>
      <c r="M262" s="359">
        <f t="shared" si="55"/>
        <v>0</v>
      </c>
      <c r="N262" s="359"/>
      <c r="O262" s="352">
        <f t="shared" si="56"/>
        <v>0</v>
      </c>
      <c r="P262" s="352"/>
    </row>
    <row r="263" spans="1:16" ht="15.75" customHeight="1" x14ac:dyDescent="0.25">
      <c r="A263" s="373"/>
      <c r="B263" s="373"/>
      <c r="C263" s="373"/>
      <c r="D263" s="373"/>
      <c r="E263" s="360" t="s">
        <v>147</v>
      </c>
      <c r="F263" s="360"/>
      <c r="G263" s="101">
        <v>1104.78</v>
      </c>
      <c r="H263" s="101">
        <v>10082.24</v>
      </c>
      <c r="I263" s="101">
        <v>10082.24</v>
      </c>
      <c r="J263" s="361">
        <v>0</v>
      </c>
      <c r="K263" s="361"/>
      <c r="L263" s="361"/>
      <c r="M263" s="359">
        <f t="shared" si="55"/>
        <v>0</v>
      </c>
      <c r="N263" s="359"/>
      <c r="O263" s="352">
        <f t="shared" si="56"/>
        <v>0</v>
      </c>
      <c r="P263" s="352"/>
    </row>
    <row r="264" spans="1:16" ht="15.75" customHeight="1" x14ac:dyDescent="0.25">
      <c r="A264" s="373"/>
      <c r="B264" s="373"/>
      <c r="C264" s="373"/>
      <c r="D264" s="373"/>
      <c r="E264" s="360" t="s">
        <v>149</v>
      </c>
      <c r="F264" s="360"/>
      <c r="G264" s="101">
        <v>1104.78</v>
      </c>
      <c r="H264" s="101">
        <v>10082.24</v>
      </c>
      <c r="I264" s="101">
        <v>10082.24</v>
      </c>
      <c r="J264" s="361">
        <v>0</v>
      </c>
      <c r="K264" s="361"/>
      <c r="L264" s="361"/>
      <c r="M264" s="359">
        <f t="shared" si="55"/>
        <v>0</v>
      </c>
      <c r="N264" s="359"/>
      <c r="O264" s="352">
        <f t="shared" si="56"/>
        <v>0</v>
      </c>
      <c r="P264" s="352"/>
    </row>
    <row r="265" spans="1:16" ht="15.75" customHeight="1" x14ac:dyDescent="0.25">
      <c r="A265" s="373"/>
      <c r="B265" s="373"/>
      <c r="C265" s="373"/>
      <c r="D265" s="373"/>
      <c r="E265" s="360" t="s">
        <v>159</v>
      </c>
      <c r="F265" s="360"/>
      <c r="G265" s="101">
        <v>0</v>
      </c>
      <c r="H265" s="101">
        <v>1020.69</v>
      </c>
      <c r="I265" s="101">
        <v>1020.69</v>
      </c>
      <c r="J265" s="361">
        <v>0</v>
      </c>
      <c r="K265" s="361"/>
      <c r="L265" s="361"/>
      <c r="M265" s="359">
        <v>0</v>
      </c>
      <c r="N265" s="359"/>
      <c r="O265" s="352">
        <f t="shared" si="56"/>
        <v>0</v>
      </c>
      <c r="P265" s="352"/>
    </row>
    <row r="266" spans="1:16" ht="22.5" customHeight="1" x14ac:dyDescent="0.25">
      <c r="A266" s="373"/>
      <c r="B266" s="373"/>
      <c r="C266" s="373"/>
      <c r="D266" s="373"/>
      <c r="E266" s="360" t="s">
        <v>161</v>
      </c>
      <c r="F266" s="360"/>
      <c r="G266" s="101">
        <v>0</v>
      </c>
      <c r="H266" s="101">
        <v>1020.69</v>
      </c>
      <c r="I266" s="101">
        <v>1020.69</v>
      </c>
      <c r="J266" s="361">
        <v>0</v>
      </c>
      <c r="K266" s="361"/>
      <c r="L266" s="361"/>
      <c r="M266" s="359">
        <v>0</v>
      </c>
      <c r="N266" s="359"/>
      <c r="O266" s="352">
        <f t="shared" si="56"/>
        <v>0</v>
      </c>
      <c r="P266" s="352"/>
    </row>
    <row r="267" spans="1:16" ht="15.75" customHeight="1" x14ac:dyDescent="0.25">
      <c r="A267" s="373"/>
      <c r="B267" s="373"/>
      <c r="C267" s="373"/>
      <c r="D267" s="373"/>
      <c r="E267" s="360" t="s">
        <v>164</v>
      </c>
      <c r="F267" s="360"/>
      <c r="G267" s="101">
        <v>23.9</v>
      </c>
      <c r="H267" s="101">
        <v>618.77</v>
      </c>
      <c r="I267" s="101">
        <v>618.77</v>
      </c>
      <c r="J267" s="361">
        <v>0</v>
      </c>
      <c r="K267" s="361"/>
      <c r="L267" s="361"/>
      <c r="M267" s="359">
        <f t="shared" si="55"/>
        <v>0</v>
      </c>
      <c r="N267" s="359"/>
      <c r="O267" s="352">
        <f t="shared" si="56"/>
        <v>0</v>
      </c>
      <c r="P267" s="352"/>
    </row>
    <row r="268" spans="1:16" ht="15.75" customHeight="1" x14ac:dyDescent="0.25">
      <c r="A268" s="373"/>
      <c r="B268" s="373"/>
      <c r="C268" s="373"/>
      <c r="D268" s="373"/>
      <c r="E268" s="360" t="s">
        <v>166</v>
      </c>
      <c r="F268" s="360"/>
      <c r="G268" s="101">
        <v>23.9</v>
      </c>
      <c r="H268" s="101">
        <v>618.77</v>
      </c>
      <c r="I268" s="101">
        <v>618.77</v>
      </c>
      <c r="J268" s="361">
        <v>0</v>
      </c>
      <c r="K268" s="361"/>
      <c r="L268" s="361"/>
      <c r="M268" s="359">
        <f t="shared" si="55"/>
        <v>0</v>
      </c>
      <c r="N268" s="359"/>
      <c r="O268" s="352">
        <f t="shared" si="56"/>
        <v>0</v>
      </c>
      <c r="P268" s="352"/>
    </row>
    <row r="269" spans="1:16" ht="25.5" customHeight="1" x14ac:dyDescent="0.25">
      <c r="A269" s="373"/>
      <c r="B269" s="373"/>
      <c r="C269" s="373"/>
      <c r="D269" s="373"/>
      <c r="E269" s="360" t="s">
        <v>170</v>
      </c>
      <c r="F269" s="360"/>
      <c r="G269" s="101">
        <v>23.9</v>
      </c>
      <c r="H269" s="101">
        <v>618.77</v>
      </c>
      <c r="I269" s="101">
        <v>618.77</v>
      </c>
      <c r="J269" s="361">
        <v>0</v>
      </c>
      <c r="K269" s="361"/>
      <c r="L269" s="361"/>
      <c r="M269" s="359">
        <f t="shared" si="55"/>
        <v>0</v>
      </c>
      <c r="N269" s="359"/>
      <c r="O269" s="352">
        <f>J269/I269*100</f>
        <v>0</v>
      </c>
      <c r="P269" s="352"/>
    </row>
    <row r="270" spans="1:16" ht="15.75" customHeight="1" x14ac:dyDescent="0.25">
      <c r="A270" s="135"/>
      <c r="B270" s="375" t="s">
        <v>315</v>
      </c>
      <c r="C270" s="375"/>
      <c r="D270" s="375"/>
      <c r="E270" s="370" t="s">
        <v>364</v>
      </c>
      <c r="F270" s="370"/>
      <c r="G270" s="134">
        <v>1936.72</v>
      </c>
      <c r="H270" s="134">
        <v>0</v>
      </c>
      <c r="I270" s="134">
        <v>500</v>
      </c>
      <c r="J270" s="371">
        <v>0</v>
      </c>
      <c r="K270" s="371"/>
      <c r="L270" s="371"/>
      <c r="M270" s="372">
        <v>0</v>
      </c>
      <c r="N270" s="372"/>
      <c r="O270" s="138"/>
      <c r="P270" s="138">
        <v>0</v>
      </c>
    </row>
    <row r="271" spans="1:16" ht="15.75" customHeight="1" x14ac:dyDescent="0.25">
      <c r="A271" s="135"/>
      <c r="B271" s="135"/>
      <c r="C271" s="135"/>
      <c r="D271" s="135"/>
      <c r="E271" s="360" t="s">
        <v>328</v>
      </c>
      <c r="F271" s="360"/>
      <c r="G271" s="136">
        <v>1936.72</v>
      </c>
      <c r="H271" s="136">
        <v>0</v>
      </c>
      <c r="I271" s="136">
        <v>500</v>
      </c>
      <c r="J271" s="361">
        <v>0</v>
      </c>
      <c r="K271" s="361"/>
      <c r="L271" s="361"/>
      <c r="M271" s="374">
        <v>0</v>
      </c>
      <c r="N271" s="374"/>
      <c r="O271" s="136"/>
      <c r="P271" s="136">
        <v>0</v>
      </c>
    </row>
    <row r="272" spans="1:16" ht="15.75" customHeight="1" x14ac:dyDescent="0.25">
      <c r="A272" s="135"/>
      <c r="B272" s="135"/>
      <c r="C272" s="135"/>
      <c r="D272" s="135"/>
      <c r="E272" s="360" t="s">
        <v>164</v>
      </c>
      <c r="F272" s="360"/>
      <c r="G272" s="136">
        <v>1936.72</v>
      </c>
      <c r="H272" s="136">
        <v>0</v>
      </c>
      <c r="I272" s="136">
        <v>500</v>
      </c>
      <c r="J272" s="361">
        <v>0</v>
      </c>
      <c r="K272" s="361"/>
      <c r="L272" s="361"/>
      <c r="M272" s="374">
        <v>0</v>
      </c>
      <c r="N272" s="374"/>
      <c r="O272" s="136"/>
      <c r="P272" s="136">
        <v>0</v>
      </c>
    </row>
    <row r="273" spans="1:16" ht="15.75" customHeight="1" x14ac:dyDescent="0.25">
      <c r="A273" s="135"/>
      <c r="B273" s="135"/>
      <c r="C273" s="135"/>
      <c r="D273" s="135"/>
      <c r="E273" s="360" t="s">
        <v>166</v>
      </c>
      <c r="F273" s="360"/>
      <c r="G273" s="136">
        <v>1936.72</v>
      </c>
      <c r="H273" s="136">
        <v>0</v>
      </c>
      <c r="I273" s="136">
        <v>500</v>
      </c>
      <c r="J273" s="361">
        <v>0</v>
      </c>
      <c r="K273" s="361"/>
      <c r="L273" s="361"/>
      <c r="M273" s="374">
        <v>0</v>
      </c>
      <c r="N273" s="374"/>
      <c r="O273" s="136"/>
      <c r="P273" s="136">
        <v>0</v>
      </c>
    </row>
    <row r="274" spans="1:16" ht="15.75" customHeight="1" x14ac:dyDescent="0.25">
      <c r="A274" s="228"/>
      <c r="B274" s="228"/>
      <c r="C274" s="228"/>
      <c r="D274" s="228"/>
      <c r="E274" s="362" t="s">
        <v>168</v>
      </c>
      <c r="F274" s="362"/>
      <c r="G274" s="222">
        <v>0</v>
      </c>
      <c r="H274" s="222">
        <v>0</v>
      </c>
      <c r="I274" s="222">
        <v>500</v>
      </c>
      <c r="J274" s="222"/>
      <c r="K274" s="222"/>
      <c r="L274" s="222">
        <v>0</v>
      </c>
      <c r="M274" s="223"/>
      <c r="N274" s="223"/>
      <c r="O274" s="222"/>
      <c r="P274" s="222"/>
    </row>
    <row r="275" spans="1:16" ht="27" customHeight="1" x14ac:dyDescent="0.25">
      <c r="A275" s="135"/>
      <c r="B275" s="135"/>
      <c r="C275" s="135"/>
      <c r="D275" s="135"/>
      <c r="E275" s="360" t="s">
        <v>170</v>
      </c>
      <c r="F275" s="360"/>
      <c r="G275" s="136">
        <v>1936.72</v>
      </c>
      <c r="H275" s="136">
        <v>0</v>
      </c>
      <c r="I275" s="136">
        <v>0</v>
      </c>
      <c r="J275" s="361">
        <v>0</v>
      </c>
      <c r="K275" s="361"/>
      <c r="L275" s="361"/>
      <c r="M275" s="374">
        <v>0</v>
      </c>
      <c r="N275" s="374"/>
      <c r="O275" s="136"/>
      <c r="P275" s="136">
        <v>0</v>
      </c>
    </row>
    <row r="276" spans="1:16" ht="15.75" customHeight="1" x14ac:dyDescent="0.25">
      <c r="A276" s="102"/>
      <c r="B276" s="375" t="s">
        <v>315</v>
      </c>
      <c r="C276" s="375"/>
      <c r="D276" s="375"/>
      <c r="E276" s="370" t="s">
        <v>56</v>
      </c>
      <c r="F276" s="370"/>
      <c r="G276" s="99">
        <v>2112.5</v>
      </c>
      <c r="H276" s="134">
        <v>0</v>
      </c>
      <c r="I276" s="99">
        <v>0</v>
      </c>
      <c r="J276" s="371">
        <v>0</v>
      </c>
      <c r="K276" s="371"/>
      <c r="L276" s="371"/>
      <c r="M276" s="372">
        <v>0</v>
      </c>
      <c r="N276" s="372"/>
      <c r="O276" s="104"/>
      <c r="P276" s="104">
        <v>0</v>
      </c>
    </row>
    <row r="277" spans="1:16" ht="24" customHeight="1" x14ac:dyDescent="0.25">
      <c r="A277" s="102"/>
      <c r="B277" s="102"/>
      <c r="C277" s="102"/>
      <c r="D277" s="102"/>
      <c r="E277" s="360" t="s">
        <v>20</v>
      </c>
      <c r="F277" s="360"/>
      <c r="G277" s="101">
        <v>2112.5</v>
      </c>
      <c r="H277" s="136">
        <v>0</v>
      </c>
      <c r="I277" s="136">
        <v>0</v>
      </c>
      <c r="J277" s="361">
        <v>0</v>
      </c>
      <c r="K277" s="361"/>
      <c r="L277" s="361"/>
      <c r="M277" s="374">
        <v>0</v>
      </c>
      <c r="N277" s="374"/>
      <c r="O277" s="101"/>
      <c r="P277" s="101">
        <v>0</v>
      </c>
    </row>
    <row r="278" spans="1:16" ht="25.5" customHeight="1" x14ac:dyDescent="0.25">
      <c r="A278" s="102"/>
      <c r="B278" s="102"/>
      <c r="C278" s="102"/>
      <c r="D278" s="102"/>
      <c r="E278" s="360" t="s">
        <v>260</v>
      </c>
      <c r="F278" s="360"/>
      <c r="G278" s="101">
        <v>2112.5</v>
      </c>
      <c r="H278" s="136">
        <v>0</v>
      </c>
      <c r="I278" s="136">
        <v>0</v>
      </c>
      <c r="J278" s="361">
        <v>0</v>
      </c>
      <c r="K278" s="361"/>
      <c r="L278" s="361"/>
      <c r="M278" s="374">
        <v>0</v>
      </c>
      <c r="N278" s="374"/>
      <c r="O278" s="101"/>
      <c r="P278" s="101">
        <v>0</v>
      </c>
    </row>
    <row r="279" spans="1:16" ht="15.75" customHeight="1" x14ac:dyDescent="0.25">
      <c r="A279" s="102"/>
      <c r="B279" s="102"/>
      <c r="C279" s="102"/>
      <c r="D279" s="102"/>
      <c r="E279" s="360" t="s">
        <v>262</v>
      </c>
      <c r="F279" s="360"/>
      <c r="G279" s="101">
        <v>2112.5</v>
      </c>
      <c r="H279" s="136">
        <v>0</v>
      </c>
      <c r="I279" s="136">
        <v>0</v>
      </c>
      <c r="J279" s="361">
        <v>0</v>
      </c>
      <c r="K279" s="361"/>
      <c r="L279" s="361"/>
      <c r="M279" s="374">
        <v>0</v>
      </c>
      <c r="N279" s="374"/>
      <c r="O279" s="101"/>
      <c r="P279" s="101">
        <v>0</v>
      </c>
    </row>
    <row r="280" spans="1:16" ht="27.75" customHeight="1" x14ac:dyDescent="0.25">
      <c r="A280" s="102"/>
      <c r="B280" s="102"/>
      <c r="C280" s="102"/>
      <c r="D280" s="102"/>
      <c r="E280" s="360" t="s">
        <v>270</v>
      </c>
      <c r="F280" s="360"/>
      <c r="G280" s="101">
        <v>2112.5</v>
      </c>
      <c r="H280" s="136">
        <v>0</v>
      </c>
      <c r="I280" s="136">
        <v>0</v>
      </c>
      <c r="J280" s="361">
        <v>0</v>
      </c>
      <c r="K280" s="361"/>
      <c r="L280" s="361"/>
      <c r="M280" s="374">
        <v>0</v>
      </c>
      <c r="N280" s="374"/>
      <c r="O280" s="101"/>
      <c r="P280" s="101">
        <v>0</v>
      </c>
    </row>
    <row r="281" spans="1:16" ht="12.75" customHeight="1" x14ac:dyDescent="0.25">
      <c r="A281" s="369" t="s">
        <v>315</v>
      </c>
      <c r="B281" s="369"/>
      <c r="C281" s="369"/>
      <c r="D281" s="369"/>
      <c r="E281" s="370" t="s">
        <v>324</v>
      </c>
      <c r="F281" s="370"/>
      <c r="G281" s="99">
        <v>0</v>
      </c>
      <c r="H281" s="99">
        <v>8000</v>
      </c>
      <c r="I281" s="134">
        <v>8000</v>
      </c>
      <c r="J281" s="371">
        <v>0</v>
      </c>
      <c r="K281" s="371"/>
      <c r="L281" s="371"/>
      <c r="M281" s="372">
        <v>0</v>
      </c>
      <c r="N281" s="372"/>
      <c r="O281" s="371">
        <f>J281/I281*100</f>
        <v>0</v>
      </c>
      <c r="P281" s="371"/>
    </row>
    <row r="282" spans="1:16" ht="31.5" customHeight="1" x14ac:dyDescent="0.25">
      <c r="A282" s="373"/>
      <c r="B282" s="373"/>
      <c r="C282" s="373"/>
      <c r="D282" s="373"/>
      <c r="E282" s="360" t="s">
        <v>328</v>
      </c>
      <c r="F282" s="360"/>
      <c r="G282" s="105">
        <v>0</v>
      </c>
      <c r="H282" s="101">
        <v>8000</v>
      </c>
      <c r="I282" s="136">
        <v>8000</v>
      </c>
      <c r="J282" s="361">
        <v>0</v>
      </c>
      <c r="K282" s="361"/>
      <c r="L282" s="361"/>
      <c r="M282" s="359">
        <v>0</v>
      </c>
      <c r="N282" s="359"/>
      <c r="O282" s="352">
        <f t="shared" ref="O282:O284" si="57">J282/I282*100</f>
        <v>0</v>
      </c>
      <c r="P282" s="352"/>
    </row>
    <row r="283" spans="1:16" ht="31.5" customHeight="1" x14ac:dyDescent="0.25">
      <c r="A283" s="373"/>
      <c r="B283" s="373"/>
      <c r="C283" s="373"/>
      <c r="D283" s="373"/>
      <c r="E283" s="360" t="s">
        <v>164</v>
      </c>
      <c r="F283" s="360"/>
      <c r="G283" s="105">
        <v>0</v>
      </c>
      <c r="H283" s="101">
        <v>8000</v>
      </c>
      <c r="I283" s="136">
        <v>8000</v>
      </c>
      <c r="J283" s="361">
        <v>0</v>
      </c>
      <c r="K283" s="361"/>
      <c r="L283" s="361"/>
      <c r="M283" s="359">
        <v>0</v>
      </c>
      <c r="N283" s="359"/>
      <c r="O283" s="352">
        <f t="shared" si="57"/>
        <v>0</v>
      </c>
      <c r="P283" s="352"/>
    </row>
    <row r="284" spans="1:16" ht="31.5" customHeight="1" x14ac:dyDescent="0.25">
      <c r="A284" s="373"/>
      <c r="B284" s="373"/>
      <c r="C284" s="373"/>
      <c r="D284" s="373"/>
      <c r="E284" s="360" t="s">
        <v>186</v>
      </c>
      <c r="F284" s="360"/>
      <c r="G284" s="105">
        <v>0</v>
      </c>
      <c r="H284" s="101">
        <v>8000</v>
      </c>
      <c r="I284" s="136">
        <v>8000</v>
      </c>
      <c r="J284" s="361">
        <v>0</v>
      </c>
      <c r="K284" s="361"/>
      <c r="L284" s="361"/>
      <c r="M284" s="359">
        <v>0</v>
      </c>
      <c r="N284" s="359"/>
      <c r="O284" s="352">
        <f t="shared" si="57"/>
        <v>0</v>
      </c>
      <c r="P284" s="352"/>
    </row>
    <row r="285" spans="1:16" ht="31.5" customHeight="1" x14ac:dyDescent="0.25">
      <c r="A285" s="373"/>
      <c r="B285" s="373"/>
      <c r="C285" s="373"/>
      <c r="D285" s="373"/>
      <c r="E285" s="360" t="s">
        <v>190</v>
      </c>
      <c r="F285" s="360"/>
      <c r="G285" s="105">
        <v>0</v>
      </c>
      <c r="H285" s="101">
        <v>8000</v>
      </c>
      <c r="I285" s="136">
        <v>8000</v>
      </c>
      <c r="J285" s="361">
        <v>0</v>
      </c>
      <c r="K285" s="361"/>
      <c r="L285" s="361"/>
      <c r="M285" s="359">
        <v>0</v>
      </c>
      <c r="N285" s="359"/>
      <c r="O285" s="352">
        <f>J285/I285*100</f>
        <v>0</v>
      </c>
      <c r="P285" s="352"/>
    </row>
    <row r="286" spans="1:16" ht="17.25" customHeight="1" x14ac:dyDescent="0.25">
      <c r="A286" s="379" t="s">
        <v>325</v>
      </c>
      <c r="B286" s="379"/>
      <c r="C286" s="379"/>
      <c r="D286" s="379"/>
      <c r="E286" s="379"/>
      <c r="F286" s="379"/>
      <c r="G286" s="106">
        <f>SUM(G281+G260+G211+G196+G158+G148+G126+G97+G30+G11+G276+G270)</f>
        <v>3535600.7600000002</v>
      </c>
      <c r="H286" s="106">
        <v>8707355.5099999998</v>
      </c>
      <c r="I286" s="137">
        <f>SUM(I281+I276+I270+I260+I211+I196+I158+I148+I126+I97+I30+I11)</f>
        <v>9578976.2899999991</v>
      </c>
      <c r="J286" s="227"/>
      <c r="K286" s="227"/>
      <c r="L286" s="227">
        <v>4423976.01</v>
      </c>
      <c r="M286" s="377">
        <f>SUM(L286/G286*100)</f>
        <v>125.12657141752621</v>
      </c>
      <c r="N286" s="377"/>
      <c r="O286" s="107"/>
      <c r="P286" s="106">
        <f>SUM(L286/I286*100)</f>
        <v>46.184225496188176</v>
      </c>
    </row>
    <row r="287" spans="1:16" ht="17.25" customHeight="1" x14ac:dyDescent="0.25">
      <c r="A287" s="226"/>
      <c r="B287" s="226"/>
      <c r="C287" s="226"/>
      <c r="D287" s="226"/>
      <c r="E287" s="226"/>
      <c r="F287" s="226"/>
      <c r="G287" s="227"/>
      <c r="H287" s="227"/>
      <c r="I287" s="227"/>
      <c r="J287" s="227"/>
      <c r="K287" s="227"/>
      <c r="L287" s="227"/>
      <c r="M287" s="224"/>
      <c r="N287" s="224"/>
      <c r="O287" s="107"/>
      <c r="P287" s="227"/>
    </row>
    <row r="288" spans="1:16" x14ac:dyDescent="0.25">
      <c r="I288" s="322" t="s">
        <v>356</v>
      </c>
      <c r="J288" s="322"/>
      <c r="K288" s="322"/>
      <c r="L288" s="108"/>
    </row>
    <row r="289" spans="9:12" x14ac:dyDescent="0.25">
      <c r="I289" s="323" t="s">
        <v>358</v>
      </c>
      <c r="J289" s="323"/>
      <c r="K289" s="323"/>
      <c r="L289" s="108"/>
    </row>
    <row r="290" spans="9:12" x14ac:dyDescent="0.25">
      <c r="I290" s="324" t="s">
        <v>357</v>
      </c>
      <c r="J290" s="324"/>
      <c r="K290" s="324"/>
      <c r="L290" s="253"/>
    </row>
  </sheetData>
  <mergeCells count="1194">
    <mergeCell ref="E180:F180"/>
    <mergeCell ref="E235:F235"/>
    <mergeCell ref="E181:F181"/>
    <mergeCell ref="E221:F221"/>
    <mergeCell ref="E254:F254"/>
    <mergeCell ref="I288:K288"/>
    <mergeCell ref="I289:K289"/>
    <mergeCell ref="I290:K290"/>
    <mergeCell ref="A286:F286"/>
    <mergeCell ref="A285:D285"/>
    <mergeCell ref="E285:F285"/>
    <mergeCell ref="J285:L285"/>
    <mergeCell ref="A267:D267"/>
    <mergeCell ref="E272:F272"/>
    <mergeCell ref="J272:L272"/>
    <mergeCell ref="A261:D261"/>
    <mergeCell ref="E261:F261"/>
    <mergeCell ref="J261:L261"/>
    <mergeCell ref="A250:D250"/>
    <mergeCell ref="E250:F250"/>
    <mergeCell ref="A248:D248"/>
    <mergeCell ref="E248:F248"/>
    <mergeCell ref="E270:F270"/>
    <mergeCell ref="E271:F271"/>
    <mergeCell ref="J271:L271"/>
    <mergeCell ref="A264:D264"/>
    <mergeCell ref="E264:F264"/>
    <mergeCell ref="J264:L264"/>
    <mergeCell ref="B270:D270"/>
    <mergeCell ref="E241:F241"/>
    <mergeCell ref="J241:L241"/>
    <mergeCell ref="A221:D221"/>
    <mergeCell ref="O269:P269"/>
    <mergeCell ref="O268:P268"/>
    <mergeCell ref="J275:L275"/>
    <mergeCell ref="M275:N275"/>
    <mergeCell ref="J79:L79"/>
    <mergeCell ref="J80:L80"/>
    <mergeCell ref="J81:L81"/>
    <mergeCell ref="M225:N225"/>
    <mergeCell ref="M226:N226"/>
    <mergeCell ref="J234:L234"/>
    <mergeCell ref="M234:N234"/>
    <mergeCell ref="J255:L255"/>
    <mergeCell ref="M255:N255"/>
    <mergeCell ref="M79:N79"/>
    <mergeCell ref="M80:N80"/>
    <mergeCell ref="M81:N81"/>
    <mergeCell ref="J139:L139"/>
    <mergeCell ref="J250:L250"/>
    <mergeCell ref="M250:N250"/>
    <mergeCell ref="J248:L248"/>
    <mergeCell ref="M248:N248"/>
    <mergeCell ref="M196:N196"/>
    <mergeCell ref="M161:N161"/>
    <mergeCell ref="M185:N185"/>
    <mergeCell ref="M186:N186"/>
    <mergeCell ref="M187:N187"/>
    <mergeCell ref="M191:N191"/>
    <mergeCell ref="M192:N192"/>
    <mergeCell ref="M193:N193"/>
    <mergeCell ref="M194:N194"/>
    <mergeCell ref="J270:L270"/>
    <mergeCell ref="M270:N270"/>
    <mergeCell ref="I8:J8"/>
    <mergeCell ref="K8:L8"/>
    <mergeCell ref="M281:N281"/>
    <mergeCell ref="J123:L123"/>
    <mergeCell ref="J225:L225"/>
    <mergeCell ref="J226:L226"/>
    <mergeCell ref="J281:L281"/>
    <mergeCell ref="O281:P281"/>
    <mergeCell ref="E278:F278"/>
    <mergeCell ref="E279:F279"/>
    <mergeCell ref="E280:F280"/>
    <mergeCell ref="E267:F267"/>
    <mergeCell ref="J267:L267"/>
    <mergeCell ref="M267:N267"/>
    <mergeCell ref="M286:N286"/>
    <mergeCell ref="J280:L280"/>
    <mergeCell ref="M280:N280"/>
    <mergeCell ref="M110:N110"/>
    <mergeCell ref="M216:N216"/>
    <mergeCell ref="M217:N217"/>
    <mergeCell ref="M224:N224"/>
    <mergeCell ref="M228:N228"/>
    <mergeCell ref="M236:N236"/>
    <mergeCell ref="M237:N237"/>
    <mergeCell ref="J161:L161"/>
    <mergeCell ref="O257:P257"/>
    <mergeCell ref="O258:P258"/>
    <mergeCell ref="M123:N123"/>
    <mergeCell ref="M140:N140"/>
    <mergeCell ref="J277:L277"/>
    <mergeCell ref="J278:L278"/>
    <mergeCell ref="J279:L279"/>
    <mergeCell ref="O285:P285"/>
    <mergeCell ref="A284:D284"/>
    <mergeCell ref="E284:F284"/>
    <mergeCell ref="J284:L284"/>
    <mergeCell ref="M284:N284"/>
    <mergeCell ref="O284:P284"/>
    <mergeCell ref="A283:D283"/>
    <mergeCell ref="E283:F283"/>
    <mergeCell ref="J283:L283"/>
    <mergeCell ref="M283:N283"/>
    <mergeCell ref="O283:P283"/>
    <mergeCell ref="A282:D282"/>
    <mergeCell ref="E282:F282"/>
    <mergeCell ref="J282:L282"/>
    <mergeCell ref="M282:N282"/>
    <mergeCell ref="O282:P282"/>
    <mergeCell ref="A281:D281"/>
    <mergeCell ref="E281:F281"/>
    <mergeCell ref="M271:N271"/>
    <mergeCell ref="M285:N285"/>
    <mergeCell ref="J140:L140"/>
    <mergeCell ref="M139:N139"/>
    <mergeCell ref="A269:D269"/>
    <mergeCell ref="E269:F269"/>
    <mergeCell ref="J269:L269"/>
    <mergeCell ref="M269:N269"/>
    <mergeCell ref="A268:D268"/>
    <mergeCell ref="E268:F268"/>
    <mergeCell ref="J268:L268"/>
    <mergeCell ref="M268:N268"/>
    <mergeCell ref="B276:D276"/>
    <mergeCell ref="E276:F276"/>
    <mergeCell ref="E277:F277"/>
    <mergeCell ref="J276:L276"/>
    <mergeCell ref="M276:N276"/>
    <mergeCell ref="M277:N277"/>
    <mergeCell ref="M278:N278"/>
    <mergeCell ref="M279:N279"/>
    <mergeCell ref="E259:F259"/>
    <mergeCell ref="E274:F274"/>
    <mergeCell ref="E231:F231"/>
    <mergeCell ref="E201:F201"/>
    <mergeCell ref="E202:F202"/>
    <mergeCell ref="E203:F203"/>
    <mergeCell ref="E205:F205"/>
    <mergeCell ref="M272:N272"/>
    <mergeCell ref="E273:F273"/>
    <mergeCell ref="J273:L273"/>
    <mergeCell ref="M273:N273"/>
    <mergeCell ref="E275:F275"/>
    <mergeCell ref="M264:N264"/>
    <mergeCell ref="O264:P264"/>
    <mergeCell ref="A263:D263"/>
    <mergeCell ref="E263:F263"/>
    <mergeCell ref="J263:L263"/>
    <mergeCell ref="M263:N263"/>
    <mergeCell ref="O263:P263"/>
    <mergeCell ref="A262:D262"/>
    <mergeCell ref="E262:F262"/>
    <mergeCell ref="J262:L262"/>
    <mergeCell ref="M262:N262"/>
    <mergeCell ref="O262:P262"/>
    <mergeCell ref="O267:P267"/>
    <mergeCell ref="A266:D266"/>
    <mergeCell ref="E266:F266"/>
    <mergeCell ref="J266:L266"/>
    <mergeCell ref="M266:N266"/>
    <mergeCell ref="O266:P266"/>
    <mergeCell ref="A265:D265"/>
    <mergeCell ref="E265:F265"/>
    <mergeCell ref="J265:L265"/>
    <mergeCell ref="M265:N265"/>
    <mergeCell ref="O265:P265"/>
    <mergeCell ref="M261:N261"/>
    <mergeCell ref="O261:P261"/>
    <mergeCell ref="A260:D260"/>
    <mergeCell ref="E260:F260"/>
    <mergeCell ref="J260:L260"/>
    <mergeCell ref="M260:N260"/>
    <mergeCell ref="O260:P260"/>
    <mergeCell ref="A252:D252"/>
    <mergeCell ref="E252:F252"/>
    <mergeCell ref="J252:L252"/>
    <mergeCell ref="M252:N252"/>
    <mergeCell ref="O252:P252"/>
    <mergeCell ref="A251:D251"/>
    <mergeCell ref="E251:F251"/>
    <mergeCell ref="J251:L251"/>
    <mergeCell ref="M251:N251"/>
    <mergeCell ref="O251:P251"/>
    <mergeCell ref="M259:N259"/>
    <mergeCell ref="O250:P250"/>
    <mergeCell ref="E256:F256"/>
    <mergeCell ref="E257:F257"/>
    <mergeCell ref="E258:F258"/>
    <mergeCell ref="E255:F255"/>
    <mergeCell ref="J256:L256"/>
    <mergeCell ref="J257:L257"/>
    <mergeCell ref="J258:L258"/>
    <mergeCell ref="M256:N256"/>
    <mergeCell ref="M257:N257"/>
    <mergeCell ref="M258:N258"/>
    <mergeCell ref="O255:P255"/>
    <mergeCell ref="O256:P256"/>
    <mergeCell ref="A249:D249"/>
    <mergeCell ref="E249:F249"/>
    <mergeCell ref="J249:L249"/>
    <mergeCell ref="M249:N249"/>
    <mergeCell ref="O249:P249"/>
    <mergeCell ref="M253:N253"/>
    <mergeCell ref="M254:N254"/>
    <mergeCell ref="O225:P225"/>
    <mergeCell ref="O228:P228"/>
    <mergeCell ref="A223:D223"/>
    <mergeCell ref="E223:F223"/>
    <mergeCell ref="J223:L223"/>
    <mergeCell ref="M223:N223"/>
    <mergeCell ref="O223:P223"/>
    <mergeCell ref="A222:D222"/>
    <mergeCell ref="O248:P248"/>
    <mergeCell ref="A244:D244"/>
    <mergeCell ref="E244:F244"/>
    <mergeCell ref="J244:L244"/>
    <mergeCell ref="M244:N244"/>
    <mergeCell ref="O244:P244"/>
    <mergeCell ref="A243:D243"/>
    <mergeCell ref="E243:F243"/>
    <mergeCell ref="J243:L243"/>
    <mergeCell ref="M243:N243"/>
    <mergeCell ref="O243:P243"/>
    <mergeCell ref="E245:F245"/>
    <mergeCell ref="E246:F246"/>
    <mergeCell ref="E247:F247"/>
    <mergeCell ref="A242:D242"/>
    <mergeCell ref="E242:F242"/>
    <mergeCell ref="J242:L242"/>
    <mergeCell ref="M242:N242"/>
    <mergeCell ref="O242:P242"/>
    <mergeCell ref="M245:N245"/>
    <mergeCell ref="M246:N246"/>
    <mergeCell ref="M247:N247"/>
    <mergeCell ref="E227:F227"/>
    <mergeCell ref="E229:F229"/>
    <mergeCell ref="M241:N241"/>
    <mergeCell ref="O241:P241"/>
    <mergeCell ref="A232:D232"/>
    <mergeCell ref="E232:F232"/>
    <mergeCell ref="E236:F236"/>
    <mergeCell ref="E237:F237"/>
    <mergeCell ref="O234:P234"/>
    <mergeCell ref="O236:P236"/>
    <mergeCell ref="O237:P237"/>
    <mergeCell ref="E239:F239"/>
    <mergeCell ref="E240:F240"/>
    <mergeCell ref="A230:D230"/>
    <mergeCell ref="E230:F230"/>
    <mergeCell ref="J230:L230"/>
    <mergeCell ref="M230:N230"/>
    <mergeCell ref="O230:P230"/>
    <mergeCell ref="M240:N240"/>
    <mergeCell ref="E238:F238"/>
    <mergeCell ref="A241:D241"/>
    <mergeCell ref="A214:D214"/>
    <mergeCell ref="E214:F214"/>
    <mergeCell ref="J214:L214"/>
    <mergeCell ref="M214:N214"/>
    <mergeCell ref="O214:P214"/>
    <mergeCell ref="A213:D213"/>
    <mergeCell ref="E213:F213"/>
    <mergeCell ref="J213:L213"/>
    <mergeCell ref="M213:N213"/>
    <mergeCell ref="O213:P213"/>
    <mergeCell ref="A212:D212"/>
    <mergeCell ref="E212:F212"/>
    <mergeCell ref="J212:L212"/>
    <mergeCell ref="M212:N212"/>
    <mergeCell ref="O212:P212"/>
    <mergeCell ref="A220:D220"/>
    <mergeCell ref="E220:F220"/>
    <mergeCell ref="J220:L220"/>
    <mergeCell ref="M220:N220"/>
    <mergeCell ref="O220:P220"/>
    <mergeCell ref="A219:D219"/>
    <mergeCell ref="E219:F219"/>
    <mergeCell ref="J219:L219"/>
    <mergeCell ref="M219:N219"/>
    <mergeCell ref="O219:P219"/>
    <mergeCell ref="A218:D218"/>
    <mergeCell ref="E218:F218"/>
    <mergeCell ref="J218:L218"/>
    <mergeCell ref="M218:N218"/>
    <mergeCell ref="O218:P218"/>
    <mergeCell ref="A215:D215"/>
    <mergeCell ref="A211:D211"/>
    <mergeCell ref="E211:F211"/>
    <mergeCell ref="J211:L211"/>
    <mergeCell ref="M211:N211"/>
    <mergeCell ref="O211:P211"/>
    <mergeCell ref="A209:D209"/>
    <mergeCell ref="E209:F209"/>
    <mergeCell ref="M209:N209"/>
    <mergeCell ref="O209:P209"/>
    <mergeCell ref="A200:D200"/>
    <mergeCell ref="E200:F200"/>
    <mergeCell ref="M200:N200"/>
    <mergeCell ref="O200:P200"/>
    <mergeCell ref="A199:D199"/>
    <mergeCell ref="E199:F199"/>
    <mergeCell ref="M199:N199"/>
    <mergeCell ref="O199:P199"/>
    <mergeCell ref="A210:D210"/>
    <mergeCell ref="E210:F210"/>
    <mergeCell ref="M210:N210"/>
    <mergeCell ref="O210:P210"/>
    <mergeCell ref="M201:N201"/>
    <mergeCell ref="M202:N202"/>
    <mergeCell ref="M203:N203"/>
    <mergeCell ref="M204:N204"/>
    <mergeCell ref="M205:N205"/>
    <mergeCell ref="M206:N206"/>
    <mergeCell ref="M207:N207"/>
    <mergeCell ref="M208:N208"/>
    <mergeCell ref="E206:F206"/>
    <mergeCell ref="E204:F204"/>
    <mergeCell ref="E207:F207"/>
    <mergeCell ref="A190:D190"/>
    <mergeCell ref="E190:F190"/>
    <mergeCell ref="J190:L190"/>
    <mergeCell ref="M190:N190"/>
    <mergeCell ref="O190:P190"/>
    <mergeCell ref="A198:D198"/>
    <mergeCell ref="E198:F198"/>
    <mergeCell ref="M198:N198"/>
    <mergeCell ref="O198:P198"/>
    <mergeCell ref="A197:D197"/>
    <mergeCell ref="E197:F197"/>
    <mergeCell ref="M197:N197"/>
    <mergeCell ref="O197:P197"/>
    <mergeCell ref="A196:D196"/>
    <mergeCell ref="E196:F196"/>
    <mergeCell ref="J196:L196"/>
    <mergeCell ref="O196:P196"/>
    <mergeCell ref="E191:F191"/>
    <mergeCell ref="E192:F192"/>
    <mergeCell ref="E193:F193"/>
    <mergeCell ref="E194:F194"/>
    <mergeCell ref="E195:F195"/>
    <mergeCell ref="M195:N195"/>
    <mergeCell ref="A183:D183"/>
    <mergeCell ref="E183:F183"/>
    <mergeCell ref="J183:L183"/>
    <mergeCell ref="M183:N183"/>
    <mergeCell ref="O183:P183"/>
    <mergeCell ref="A182:D182"/>
    <mergeCell ref="E182:F182"/>
    <mergeCell ref="J182:L182"/>
    <mergeCell ref="M182:N182"/>
    <mergeCell ref="O182:P182"/>
    <mergeCell ref="A179:D179"/>
    <mergeCell ref="E179:F179"/>
    <mergeCell ref="J179:L179"/>
    <mergeCell ref="M179:N179"/>
    <mergeCell ref="O179:P179"/>
    <mergeCell ref="A189:D189"/>
    <mergeCell ref="E189:F189"/>
    <mergeCell ref="J189:L189"/>
    <mergeCell ref="M189:N189"/>
    <mergeCell ref="O189:P189"/>
    <mergeCell ref="A188:D188"/>
    <mergeCell ref="E188:F188"/>
    <mergeCell ref="J188:L188"/>
    <mergeCell ref="M188:N188"/>
    <mergeCell ref="O188:P188"/>
    <mergeCell ref="O180:P180"/>
    <mergeCell ref="E184:F184"/>
    <mergeCell ref="E185:F185"/>
    <mergeCell ref="E186:F186"/>
    <mergeCell ref="E187:F187"/>
    <mergeCell ref="M180:N180"/>
    <mergeCell ref="M181:N181"/>
    <mergeCell ref="A175:D175"/>
    <mergeCell ref="E175:F175"/>
    <mergeCell ref="J175:L175"/>
    <mergeCell ref="M175:N175"/>
    <mergeCell ref="O175:P175"/>
    <mergeCell ref="A173:D173"/>
    <mergeCell ref="E173:F173"/>
    <mergeCell ref="J173:L173"/>
    <mergeCell ref="M173:N173"/>
    <mergeCell ref="O173:P173"/>
    <mergeCell ref="A178:D178"/>
    <mergeCell ref="E178:F178"/>
    <mergeCell ref="J178:L178"/>
    <mergeCell ref="M178:N178"/>
    <mergeCell ref="O178:P178"/>
    <mergeCell ref="A177:D177"/>
    <mergeCell ref="E177:F177"/>
    <mergeCell ref="J177:L177"/>
    <mergeCell ref="M177:N177"/>
    <mergeCell ref="O177:P177"/>
    <mergeCell ref="A176:D176"/>
    <mergeCell ref="E176:F176"/>
    <mergeCell ref="J176:L176"/>
    <mergeCell ref="M176:N176"/>
    <mergeCell ref="O176:P176"/>
    <mergeCell ref="A172:D172"/>
    <mergeCell ref="E172:F172"/>
    <mergeCell ref="J172:L172"/>
    <mergeCell ref="M172:N172"/>
    <mergeCell ref="O172:P172"/>
    <mergeCell ref="A171:D171"/>
    <mergeCell ref="E171:F171"/>
    <mergeCell ref="J171:L171"/>
    <mergeCell ref="M171:N171"/>
    <mergeCell ref="O171:P171"/>
    <mergeCell ref="A170:D170"/>
    <mergeCell ref="E170:F170"/>
    <mergeCell ref="J170:L170"/>
    <mergeCell ref="M170:N170"/>
    <mergeCell ref="O170:P170"/>
    <mergeCell ref="A169:D169"/>
    <mergeCell ref="E169:F169"/>
    <mergeCell ref="J169:L169"/>
    <mergeCell ref="M169:N169"/>
    <mergeCell ref="O169:P169"/>
    <mergeCell ref="A168:D168"/>
    <mergeCell ref="E168:F168"/>
    <mergeCell ref="J168:L168"/>
    <mergeCell ref="M168:N168"/>
    <mergeCell ref="O168:P168"/>
    <mergeCell ref="A167:D167"/>
    <mergeCell ref="E167:F167"/>
    <mergeCell ref="J167:L167"/>
    <mergeCell ref="M167:N167"/>
    <mergeCell ref="O167:P167"/>
    <mergeCell ref="A166:D166"/>
    <mergeCell ref="E166:F166"/>
    <mergeCell ref="J166:L166"/>
    <mergeCell ref="M166:N166"/>
    <mergeCell ref="O166:P166"/>
    <mergeCell ref="A165:D165"/>
    <mergeCell ref="E165:F165"/>
    <mergeCell ref="J165:L165"/>
    <mergeCell ref="M165:N165"/>
    <mergeCell ref="O165:P165"/>
    <mergeCell ref="A164:D164"/>
    <mergeCell ref="E164:F164"/>
    <mergeCell ref="J164:L164"/>
    <mergeCell ref="M164:N164"/>
    <mergeCell ref="O164:P164"/>
    <mergeCell ref="A163:D163"/>
    <mergeCell ref="E163:F163"/>
    <mergeCell ref="J163:L163"/>
    <mergeCell ref="M163:N163"/>
    <mergeCell ref="O163:P163"/>
    <mergeCell ref="A162:D162"/>
    <mergeCell ref="E162:F162"/>
    <mergeCell ref="J162:L162"/>
    <mergeCell ref="M162:N162"/>
    <mergeCell ref="O162:P162"/>
    <mergeCell ref="A161:D161"/>
    <mergeCell ref="E161:F161"/>
    <mergeCell ref="O161:P161"/>
    <mergeCell ref="A157:D157"/>
    <mergeCell ref="E157:F157"/>
    <mergeCell ref="J157:L157"/>
    <mergeCell ref="M157:N157"/>
    <mergeCell ref="O157:P157"/>
    <mergeCell ref="A156:D156"/>
    <mergeCell ref="E156:F156"/>
    <mergeCell ref="J156:L156"/>
    <mergeCell ref="M156:N156"/>
    <mergeCell ref="O156:P156"/>
    <mergeCell ref="A155:D155"/>
    <mergeCell ref="E155:F155"/>
    <mergeCell ref="J155:L155"/>
    <mergeCell ref="M155:N155"/>
    <mergeCell ref="O155:P155"/>
    <mergeCell ref="A160:D160"/>
    <mergeCell ref="E160:F160"/>
    <mergeCell ref="J160:L160"/>
    <mergeCell ref="M160:N160"/>
    <mergeCell ref="O160:P160"/>
    <mergeCell ref="A159:D159"/>
    <mergeCell ref="E159:F159"/>
    <mergeCell ref="J159:L159"/>
    <mergeCell ref="M159:N159"/>
    <mergeCell ref="O159:P159"/>
    <mergeCell ref="A158:D158"/>
    <mergeCell ref="E158:F158"/>
    <mergeCell ref="J158:L158"/>
    <mergeCell ref="M158:N158"/>
    <mergeCell ref="O158:P158"/>
    <mergeCell ref="A149:D149"/>
    <mergeCell ref="E149:F149"/>
    <mergeCell ref="J149:L149"/>
    <mergeCell ref="M149:N149"/>
    <mergeCell ref="O149:P149"/>
    <mergeCell ref="A148:D148"/>
    <mergeCell ref="E148:F148"/>
    <mergeCell ref="J148:L148"/>
    <mergeCell ref="M148:N148"/>
    <mergeCell ref="O148:P148"/>
    <mergeCell ref="A143:D143"/>
    <mergeCell ref="E143:F143"/>
    <mergeCell ref="J143:L143"/>
    <mergeCell ref="M143:N143"/>
    <mergeCell ref="O143:P143"/>
    <mergeCell ref="A142:D142"/>
    <mergeCell ref="E142:F142"/>
    <mergeCell ref="J142:L142"/>
    <mergeCell ref="M142:N142"/>
    <mergeCell ref="O142:P142"/>
    <mergeCell ref="E145:F145"/>
    <mergeCell ref="E146:F146"/>
    <mergeCell ref="E147:F147"/>
    <mergeCell ref="E144:F144"/>
    <mergeCell ref="M144:N144"/>
    <mergeCell ref="M145:N145"/>
    <mergeCell ref="M146:N146"/>
    <mergeCell ref="M147:N147"/>
    <mergeCell ref="A130:D130"/>
    <mergeCell ref="E130:F130"/>
    <mergeCell ref="J130:L130"/>
    <mergeCell ref="M130:N130"/>
    <mergeCell ref="O130:P130"/>
    <mergeCell ref="A129:D129"/>
    <mergeCell ref="E129:F129"/>
    <mergeCell ref="J129:L129"/>
    <mergeCell ref="M129:N129"/>
    <mergeCell ref="O129:P129"/>
    <mergeCell ref="A128:D128"/>
    <mergeCell ref="A138:D138"/>
    <mergeCell ref="E138:F138"/>
    <mergeCell ref="J138:L138"/>
    <mergeCell ref="M138:N138"/>
    <mergeCell ref="O138:P138"/>
    <mergeCell ref="A137:D137"/>
    <mergeCell ref="E137:F137"/>
    <mergeCell ref="J137:L137"/>
    <mergeCell ref="M137:N137"/>
    <mergeCell ref="O137:P137"/>
    <mergeCell ref="A136:D136"/>
    <mergeCell ref="E136:F136"/>
    <mergeCell ref="J136:L136"/>
    <mergeCell ref="M136:N136"/>
    <mergeCell ref="O136:P136"/>
    <mergeCell ref="A135:D135"/>
    <mergeCell ref="E135:F135"/>
    <mergeCell ref="J135:L135"/>
    <mergeCell ref="M135:N135"/>
    <mergeCell ref="O135:P135"/>
    <mergeCell ref="E128:F128"/>
    <mergeCell ref="A127:D127"/>
    <mergeCell ref="E127:F127"/>
    <mergeCell ref="J127:L127"/>
    <mergeCell ref="M127:N127"/>
    <mergeCell ref="O127:P127"/>
    <mergeCell ref="A126:D126"/>
    <mergeCell ref="E126:F126"/>
    <mergeCell ref="J126:L126"/>
    <mergeCell ref="M126:N126"/>
    <mergeCell ref="O126:P126"/>
    <mergeCell ref="A124:D124"/>
    <mergeCell ref="E124:F124"/>
    <mergeCell ref="J124:L124"/>
    <mergeCell ref="M124:N124"/>
    <mergeCell ref="O124:P124"/>
    <mergeCell ref="A134:D134"/>
    <mergeCell ref="E134:F134"/>
    <mergeCell ref="J134:L134"/>
    <mergeCell ref="M134:N134"/>
    <mergeCell ref="O134:P134"/>
    <mergeCell ref="A133:D133"/>
    <mergeCell ref="E133:F133"/>
    <mergeCell ref="J133:L133"/>
    <mergeCell ref="M133:N133"/>
    <mergeCell ref="O133:P133"/>
    <mergeCell ref="A132:D132"/>
    <mergeCell ref="E132:F132"/>
    <mergeCell ref="J132:L132"/>
    <mergeCell ref="M132:N132"/>
    <mergeCell ref="O132:P132"/>
    <mergeCell ref="A131:D131"/>
    <mergeCell ref="E131:F131"/>
    <mergeCell ref="A114:D114"/>
    <mergeCell ref="E114:F114"/>
    <mergeCell ref="J114:L114"/>
    <mergeCell ref="M114:N114"/>
    <mergeCell ref="O114:P114"/>
    <mergeCell ref="A122:D122"/>
    <mergeCell ref="E122:F122"/>
    <mergeCell ref="J122:L122"/>
    <mergeCell ref="M122:N122"/>
    <mergeCell ref="O122:P122"/>
    <mergeCell ref="A121:D121"/>
    <mergeCell ref="E121:F121"/>
    <mergeCell ref="J121:L121"/>
    <mergeCell ref="M121:N121"/>
    <mergeCell ref="O121:P121"/>
    <mergeCell ref="A120:D120"/>
    <mergeCell ref="E120:F120"/>
    <mergeCell ref="J120:L120"/>
    <mergeCell ref="M120:N120"/>
    <mergeCell ref="O120:P120"/>
    <mergeCell ref="A119:D119"/>
    <mergeCell ref="E119:F119"/>
    <mergeCell ref="J119:L119"/>
    <mergeCell ref="M119:N119"/>
    <mergeCell ref="O119:P119"/>
    <mergeCell ref="A118:D118"/>
    <mergeCell ref="E118:F118"/>
    <mergeCell ref="J118:L118"/>
    <mergeCell ref="M118:N118"/>
    <mergeCell ref="O118:P118"/>
    <mergeCell ref="A117:D117"/>
    <mergeCell ref="E117:F117"/>
    <mergeCell ref="J117:L117"/>
    <mergeCell ref="M117:N117"/>
    <mergeCell ref="O117:P117"/>
    <mergeCell ref="A116:D116"/>
    <mergeCell ref="E116:F116"/>
    <mergeCell ref="J116:L116"/>
    <mergeCell ref="M116:N116"/>
    <mergeCell ref="O116:P116"/>
    <mergeCell ref="A115:D115"/>
    <mergeCell ref="E115:F115"/>
    <mergeCell ref="J115:L115"/>
    <mergeCell ref="M115:N115"/>
    <mergeCell ref="O115:P115"/>
    <mergeCell ref="A113:D113"/>
    <mergeCell ref="E113:F113"/>
    <mergeCell ref="J113:L113"/>
    <mergeCell ref="M113:N113"/>
    <mergeCell ref="O113:P113"/>
    <mergeCell ref="A112:D112"/>
    <mergeCell ref="E112:F112"/>
    <mergeCell ref="J112:L112"/>
    <mergeCell ref="M112:N112"/>
    <mergeCell ref="O112:P112"/>
    <mergeCell ref="A111:D111"/>
    <mergeCell ref="E111:F111"/>
    <mergeCell ref="J111:L111"/>
    <mergeCell ref="M111:N111"/>
    <mergeCell ref="O111:P111"/>
    <mergeCell ref="J108:L108"/>
    <mergeCell ref="M108:N108"/>
    <mergeCell ref="O108:P108"/>
    <mergeCell ref="A109:D109"/>
    <mergeCell ref="E109:F109"/>
    <mergeCell ref="J109:L109"/>
    <mergeCell ref="M109:N109"/>
    <mergeCell ref="O109:P109"/>
    <mergeCell ref="A108:D108"/>
    <mergeCell ref="E108:F108"/>
    <mergeCell ref="A107:D107"/>
    <mergeCell ref="E107:F107"/>
    <mergeCell ref="J107:L107"/>
    <mergeCell ref="M107:N107"/>
    <mergeCell ref="O107:P107"/>
    <mergeCell ref="A106:D106"/>
    <mergeCell ref="E106:F106"/>
    <mergeCell ref="J106:L106"/>
    <mergeCell ref="M106:N106"/>
    <mergeCell ref="O106:P106"/>
    <mergeCell ref="A104:D104"/>
    <mergeCell ref="E104:F104"/>
    <mergeCell ref="J104:L104"/>
    <mergeCell ref="M104:N104"/>
    <mergeCell ref="O104:P104"/>
    <mergeCell ref="A105:D105"/>
    <mergeCell ref="E105:F105"/>
    <mergeCell ref="J105:L105"/>
    <mergeCell ref="M105:N105"/>
    <mergeCell ref="O105:P105"/>
    <mergeCell ref="A103:D103"/>
    <mergeCell ref="E103:F103"/>
    <mergeCell ref="J103:L103"/>
    <mergeCell ref="M103:N103"/>
    <mergeCell ref="O103:P103"/>
    <mergeCell ref="A102:D102"/>
    <mergeCell ref="E102:F102"/>
    <mergeCell ref="J102:L102"/>
    <mergeCell ref="M102:N102"/>
    <mergeCell ref="O102:P102"/>
    <mergeCell ref="J100:L100"/>
    <mergeCell ref="M100:N100"/>
    <mergeCell ref="O100:P100"/>
    <mergeCell ref="A101:D101"/>
    <mergeCell ref="E101:F101"/>
    <mergeCell ref="J101:L101"/>
    <mergeCell ref="M101:N101"/>
    <mergeCell ref="O101:P101"/>
    <mergeCell ref="A100:D100"/>
    <mergeCell ref="E100:F100"/>
    <mergeCell ref="A99:D99"/>
    <mergeCell ref="E99:F99"/>
    <mergeCell ref="J99:L99"/>
    <mergeCell ref="M99:N99"/>
    <mergeCell ref="O99:P99"/>
    <mergeCell ref="A98:D98"/>
    <mergeCell ref="E98:F98"/>
    <mergeCell ref="J98:L98"/>
    <mergeCell ref="M98:N98"/>
    <mergeCell ref="O98:P98"/>
    <mergeCell ref="A96:D96"/>
    <mergeCell ref="E96:F96"/>
    <mergeCell ref="J96:L96"/>
    <mergeCell ref="M96:N96"/>
    <mergeCell ref="O96:P96"/>
    <mergeCell ref="A97:D97"/>
    <mergeCell ref="E97:F97"/>
    <mergeCell ref="J97:L97"/>
    <mergeCell ref="M97:N97"/>
    <mergeCell ref="O97:P97"/>
    <mergeCell ref="A95:D95"/>
    <mergeCell ref="E95:F95"/>
    <mergeCell ref="J95:L95"/>
    <mergeCell ref="M95:N95"/>
    <mergeCell ref="O95:P95"/>
    <mergeCell ref="A94:D94"/>
    <mergeCell ref="E94:F94"/>
    <mergeCell ref="J94:L94"/>
    <mergeCell ref="M94:N94"/>
    <mergeCell ref="O94:P94"/>
    <mergeCell ref="J92:L92"/>
    <mergeCell ref="M92:N92"/>
    <mergeCell ref="O92:P92"/>
    <mergeCell ref="A93:D93"/>
    <mergeCell ref="E93:F93"/>
    <mergeCell ref="J93:L93"/>
    <mergeCell ref="M93:N93"/>
    <mergeCell ref="O93:P93"/>
    <mergeCell ref="A92:D92"/>
    <mergeCell ref="E92:F92"/>
    <mergeCell ref="A91:D91"/>
    <mergeCell ref="E91:F91"/>
    <mergeCell ref="J91:L91"/>
    <mergeCell ref="M91:N91"/>
    <mergeCell ref="O91:P91"/>
    <mergeCell ref="A90:D90"/>
    <mergeCell ref="E90:F90"/>
    <mergeCell ref="J90:L90"/>
    <mergeCell ref="M90:N90"/>
    <mergeCell ref="O90:P90"/>
    <mergeCell ref="A88:D88"/>
    <mergeCell ref="E88:F88"/>
    <mergeCell ref="J88:L88"/>
    <mergeCell ref="M88:N88"/>
    <mergeCell ref="O88:P88"/>
    <mergeCell ref="A89:D89"/>
    <mergeCell ref="E89:F89"/>
    <mergeCell ref="J89:L89"/>
    <mergeCell ref="M89:N89"/>
    <mergeCell ref="O89:P89"/>
    <mergeCell ref="A87:D87"/>
    <mergeCell ref="E87:F87"/>
    <mergeCell ref="J87:L87"/>
    <mergeCell ref="M87:N87"/>
    <mergeCell ref="O87:P87"/>
    <mergeCell ref="A86:D86"/>
    <mergeCell ref="E86:F86"/>
    <mergeCell ref="J86:L86"/>
    <mergeCell ref="M86:N86"/>
    <mergeCell ref="O86:P86"/>
    <mergeCell ref="J84:L84"/>
    <mergeCell ref="M84:N84"/>
    <mergeCell ref="O84:P84"/>
    <mergeCell ref="A85:D85"/>
    <mergeCell ref="E85:F85"/>
    <mergeCell ref="J85:L85"/>
    <mergeCell ref="M85:N85"/>
    <mergeCell ref="O85:P85"/>
    <mergeCell ref="A84:D84"/>
    <mergeCell ref="E84:F84"/>
    <mergeCell ref="A83:D83"/>
    <mergeCell ref="E83:F83"/>
    <mergeCell ref="J83:L83"/>
    <mergeCell ref="M83:N83"/>
    <mergeCell ref="O83:P83"/>
    <mergeCell ref="A78:D78"/>
    <mergeCell ref="E78:F78"/>
    <mergeCell ref="J78:L78"/>
    <mergeCell ref="M78:N78"/>
    <mergeCell ref="O78:P78"/>
    <mergeCell ref="A77:D77"/>
    <mergeCell ref="E77:F77"/>
    <mergeCell ref="J77:L77"/>
    <mergeCell ref="M77:N77"/>
    <mergeCell ref="O77:P77"/>
    <mergeCell ref="A82:D82"/>
    <mergeCell ref="E82:F82"/>
    <mergeCell ref="J82:L82"/>
    <mergeCell ref="M82:N82"/>
    <mergeCell ref="O82:P82"/>
    <mergeCell ref="O79:P79"/>
    <mergeCell ref="O80:P80"/>
    <mergeCell ref="O81:P81"/>
    <mergeCell ref="A76:D76"/>
    <mergeCell ref="E76:F76"/>
    <mergeCell ref="J76:L76"/>
    <mergeCell ref="M76:N76"/>
    <mergeCell ref="O76:P76"/>
    <mergeCell ref="E80:F80"/>
    <mergeCell ref="A75:D75"/>
    <mergeCell ref="E75:F75"/>
    <mergeCell ref="J75:L75"/>
    <mergeCell ref="M75:N75"/>
    <mergeCell ref="O75:P75"/>
    <mergeCell ref="E79:F79"/>
    <mergeCell ref="A74:D74"/>
    <mergeCell ref="E74:F74"/>
    <mergeCell ref="J74:L74"/>
    <mergeCell ref="M74:N74"/>
    <mergeCell ref="O74:P74"/>
    <mergeCell ref="J66:L66"/>
    <mergeCell ref="M66:N66"/>
    <mergeCell ref="O66:P66"/>
    <mergeCell ref="A73:D73"/>
    <mergeCell ref="E73:F73"/>
    <mergeCell ref="J73:L73"/>
    <mergeCell ref="M73:N73"/>
    <mergeCell ref="O73:P73"/>
    <mergeCell ref="A72:D72"/>
    <mergeCell ref="E72:F72"/>
    <mergeCell ref="J72:L72"/>
    <mergeCell ref="M72:N72"/>
    <mergeCell ref="O72:P72"/>
    <mergeCell ref="A71:D71"/>
    <mergeCell ref="E71:F71"/>
    <mergeCell ref="J71:L71"/>
    <mergeCell ref="M71:N71"/>
    <mergeCell ref="O71:P71"/>
    <mergeCell ref="A70:D70"/>
    <mergeCell ref="E70:F70"/>
    <mergeCell ref="J70:L70"/>
    <mergeCell ref="M70:N70"/>
    <mergeCell ref="O70:P70"/>
    <mergeCell ref="A65:D65"/>
    <mergeCell ref="E65:F65"/>
    <mergeCell ref="J65:L65"/>
    <mergeCell ref="M65:N65"/>
    <mergeCell ref="O65:P65"/>
    <mergeCell ref="A64:D64"/>
    <mergeCell ref="E64:F64"/>
    <mergeCell ref="J64:L64"/>
    <mergeCell ref="M64:N64"/>
    <mergeCell ref="O64:P64"/>
    <mergeCell ref="A63:D63"/>
    <mergeCell ref="E63:F63"/>
    <mergeCell ref="J63:L63"/>
    <mergeCell ref="M63:N63"/>
    <mergeCell ref="O63:P63"/>
    <mergeCell ref="A69:D69"/>
    <mergeCell ref="E69:F69"/>
    <mergeCell ref="J69:L69"/>
    <mergeCell ref="M69:N69"/>
    <mergeCell ref="O69:P69"/>
    <mergeCell ref="A68:D68"/>
    <mergeCell ref="E68:F68"/>
    <mergeCell ref="J68:L68"/>
    <mergeCell ref="M68:N68"/>
    <mergeCell ref="O68:P68"/>
    <mergeCell ref="A67:D67"/>
    <mergeCell ref="E67:F67"/>
    <mergeCell ref="J67:L67"/>
    <mergeCell ref="M67:N67"/>
    <mergeCell ref="O67:P67"/>
    <mergeCell ref="A66:D66"/>
    <mergeCell ref="E66:F66"/>
    <mergeCell ref="A62:D62"/>
    <mergeCell ref="E62:F62"/>
    <mergeCell ref="J62:L62"/>
    <mergeCell ref="M62:N62"/>
    <mergeCell ref="O62:P62"/>
    <mergeCell ref="A61:D61"/>
    <mergeCell ref="E61:F61"/>
    <mergeCell ref="J61:L61"/>
    <mergeCell ref="M61:N61"/>
    <mergeCell ref="O61:P61"/>
    <mergeCell ref="A60:D60"/>
    <mergeCell ref="E60:F60"/>
    <mergeCell ref="J60:L60"/>
    <mergeCell ref="M60:N60"/>
    <mergeCell ref="O60:P60"/>
    <mergeCell ref="A58:D58"/>
    <mergeCell ref="E58:F58"/>
    <mergeCell ref="J58:L58"/>
    <mergeCell ref="M58:N58"/>
    <mergeCell ref="O58:P58"/>
    <mergeCell ref="M59:N59"/>
    <mergeCell ref="O59:P59"/>
    <mergeCell ref="E59:F59"/>
    <mergeCell ref="A54:D54"/>
    <mergeCell ref="E54:F54"/>
    <mergeCell ref="J54:L54"/>
    <mergeCell ref="M54:N54"/>
    <mergeCell ref="O54:P54"/>
    <mergeCell ref="A53:D53"/>
    <mergeCell ref="E53:F53"/>
    <mergeCell ref="J53:L53"/>
    <mergeCell ref="M53:N53"/>
    <mergeCell ref="O53:P53"/>
    <mergeCell ref="A57:D57"/>
    <mergeCell ref="E57:F57"/>
    <mergeCell ref="J57:L57"/>
    <mergeCell ref="M57:N57"/>
    <mergeCell ref="O57:P57"/>
    <mergeCell ref="A56:D56"/>
    <mergeCell ref="E56:F56"/>
    <mergeCell ref="J56:L56"/>
    <mergeCell ref="M56:N56"/>
    <mergeCell ref="O56:P56"/>
    <mergeCell ref="A55:D55"/>
    <mergeCell ref="E55:F55"/>
    <mergeCell ref="J55:L55"/>
    <mergeCell ref="M55:N55"/>
    <mergeCell ref="O55:P55"/>
    <mergeCell ref="A52:D52"/>
    <mergeCell ref="E52:F52"/>
    <mergeCell ref="J52:L52"/>
    <mergeCell ref="M52:N52"/>
    <mergeCell ref="O52:P52"/>
    <mergeCell ref="A51:D51"/>
    <mergeCell ref="E51:F51"/>
    <mergeCell ref="J51:L51"/>
    <mergeCell ref="M51:N51"/>
    <mergeCell ref="O51:P51"/>
    <mergeCell ref="A50:D50"/>
    <mergeCell ref="E50:F50"/>
    <mergeCell ref="J50:L50"/>
    <mergeCell ref="M50:N50"/>
    <mergeCell ref="O50:P50"/>
    <mergeCell ref="A49:D49"/>
    <mergeCell ref="E49:F49"/>
    <mergeCell ref="J49:L49"/>
    <mergeCell ref="M49:N49"/>
    <mergeCell ref="O49:P49"/>
    <mergeCell ref="J41:L41"/>
    <mergeCell ref="M41:N41"/>
    <mergeCell ref="O41:P41"/>
    <mergeCell ref="A48:D48"/>
    <mergeCell ref="E48:F48"/>
    <mergeCell ref="J48:L48"/>
    <mergeCell ref="M48:N48"/>
    <mergeCell ref="O48:P48"/>
    <mergeCell ref="A47:D47"/>
    <mergeCell ref="E47:F47"/>
    <mergeCell ref="J47:L47"/>
    <mergeCell ref="M47:N47"/>
    <mergeCell ref="O47:P47"/>
    <mergeCell ref="A46:D46"/>
    <mergeCell ref="E46:F46"/>
    <mergeCell ref="J46:L46"/>
    <mergeCell ref="M46:N46"/>
    <mergeCell ref="O46:P46"/>
    <mergeCell ref="A45:D45"/>
    <mergeCell ref="E45:F45"/>
    <mergeCell ref="J45:L45"/>
    <mergeCell ref="M45:N45"/>
    <mergeCell ref="O45:P45"/>
    <mergeCell ref="A40:D40"/>
    <mergeCell ref="E40:F40"/>
    <mergeCell ref="J40:L40"/>
    <mergeCell ref="M40:N40"/>
    <mergeCell ref="O40:P40"/>
    <mergeCell ref="A39:D39"/>
    <mergeCell ref="E39:F39"/>
    <mergeCell ref="J39:L39"/>
    <mergeCell ref="M39:N39"/>
    <mergeCell ref="O39:P39"/>
    <mergeCell ref="A38:D38"/>
    <mergeCell ref="E38:F38"/>
    <mergeCell ref="J38:L38"/>
    <mergeCell ref="M38:N38"/>
    <mergeCell ref="O38:P38"/>
    <mergeCell ref="A44:D44"/>
    <mergeCell ref="E44:F44"/>
    <mergeCell ref="J44:L44"/>
    <mergeCell ref="M44:N44"/>
    <mergeCell ref="O44:P44"/>
    <mergeCell ref="A43:D43"/>
    <mergeCell ref="E43:F43"/>
    <mergeCell ref="J43:L43"/>
    <mergeCell ref="M43:N43"/>
    <mergeCell ref="O43:P43"/>
    <mergeCell ref="A42:D42"/>
    <mergeCell ref="E42:F42"/>
    <mergeCell ref="J42:L42"/>
    <mergeCell ref="M42:N42"/>
    <mergeCell ref="O42:P42"/>
    <mergeCell ref="A41:D41"/>
    <mergeCell ref="E41:F41"/>
    <mergeCell ref="A37:D37"/>
    <mergeCell ref="E37:F37"/>
    <mergeCell ref="J37:L37"/>
    <mergeCell ref="M37:N37"/>
    <mergeCell ref="O37:P37"/>
    <mergeCell ref="A35:D35"/>
    <mergeCell ref="E35:F35"/>
    <mergeCell ref="J35:L35"/>
    <mergeCell ref="M35:N35"/>
    <mergeCell ref="O35:P35"/>
    <mergeCell ref="A34:D34"/>
    <mergeCell ref="E34:F34"/>
    <mergeCell ref="J34:L34"/>
    <mergeCell ref="M34:N34"/>
    <mergeCell ref="O34:P34"/>
    <mergeCell ref="A33:D33"/>
    <mergeCell ref="E33:F33"/>
    <mergeCell ref="J33:L33"/>
    <mergeCell ref="M33:N33"/>
    <mergeCell ref="O33:P33"/>
    <mergeCell ref="M36:N36"/>
    <mergeCell ref="O36:P36"/>
    <mergeCell ref="E36:F36"/>
    <mergeCell ref="J36:L36"/>
    <mergeCell ref="A32:D32"/>
    <mergeCell ref="E32:F32"/>
    <mergeCell ref="J32:L32"/>
    <mergeCell ref="M32:N32"/>
    <mergeCell ref="O32:P32"/>
    <mergeCell ref="A31:D31"/>
    <mergeCell ref="E31:F31"/>
    <mergeCell ref="J31:L31"/>
    <mergeCell ref="M31:N31"/>
    <mergeCell ref="O31:P31"/>
    <mergeCell ref="A30:D30"/>
    <mergeCell ref="E30:F30"/>
    <mergeCell ref="J30:L30"/>
    <mergeCell ref="M30:N30"/>
    <mergeCell ref="O30:P30"/>
    <mergeCell ref="A29:D29"/>
    <mergeCell ref="E29:F29"/>
    <mergeCell ref="J29:L29"/>
    <mergeCell ref="M29:N29"/>
    <mergeCell ref="O29:P29"/>
    <mergeCell ref="A28:D28"/>
    <mergeCell ref="E28:F28"/>
    <mergeCell ref="J28:L28"/>
    <mergeCell ref="M28:N28"/>
    <mergeCell ref="O28:P28"/>
    <mergeCell ref="A27:D27"/>
    <mergeCell ref="E27:F27"/>
    <mergeCell ref="J27:L27"/>
    <mergeCell ref="M27:N27"/>
    <mergeCell ref="O27:P27"/>
    <mergeCell ref="A26:D26"/>
    <mergeCell ref="E26:F26"/>
    <mergeCell ref="J26:L26"/>
    <mergeCell ref="M26:N26"/>
    <mergeCell ref="O26:P26"/>
    <mergeCell ref="A25:D25"/>
    <mergeCell ref="E25:F25"/>
    <mergeCell ref="J25:L25"/>
    <mergeCell ref="M25:N25"/>
    <mergeCell ref="O25:P25"/>
    <mergeCell ref="A24:D24"/>
    <mergeCell ref="E24:F24"/>
    <mergeCell ref="J24:L24"/>
    <mergeCell ref="M24:N24"/>
    <mergeCell ref="O24:P24"/>
    <mergeCell ref="A23:D23"/>
    <mergeCell ref="E23:F23"/>
    <mergeCell ref="J23:L23"/>
    <mergeCell ref="M23:N23"/>
    <mergeCell ref="O23:P23"/>
    <mergeCell ref="A22:D22"/>
    <mergeCell ref="E22:F22"/>
    <mergeCell ref="J22:L22"/>
    <mergeCell ref="M22:N22"/>
    <mergeCell ref="O22:P22"/>
    <mergeCell ref="A21:D21"/>
    <mergeCell ref="E21:F21"/>
    <mergeCell ref="J21:L21"/>
    <mergeCell ref="M21:N21"/>
    <mergeCell ref="O21:P21"/>
    <mergeCell ref="A18:D18"/>
    <mergeCell ref="E18:F18"/>
    <mergeCell ref="J18:L18"/>
    <mergeCell ref="M18:N18"/>
    <mergeCell ref="O18:P18"/>
    <mergeCell ref="M19:N19"/>
    <mergeCell ref="M20:N20"/>
    <mergeCell ref="O19:P19"/>
    <mergeCell ref="O20:P20"/>
    <mergeCell ref="J17:L17"/>
    <mergeCell ref="M17:N17"/>
    <mergeCell ref="O17:P17"/>
    <mergeCell ref="A16:D16"/>
    <mergeCell ref="E16:F16"/>
    <mergeCell ref="J16:L16"/>
    <mergeCell ref="M16:N16"/>
    <mergeCell ref="O16:P16"/>
    <mergeCell ref="E15:F15"/>
    <mergeCell ref="J15:L15"/>
    <mergeCell ref="M15:N15"/>
    <mergeCell ref="O15:P15"/>
    <mergeCell ref="E10:F10"/>
    <mergeCell ref="J10:L10"/>
    <mergeCell ref="M10:N10"/>
    <mergeCell ref="O10:P10"/>
    <mergeCell ref="A14:D14"/>
    <mergeCell ref="E14:F14"/>
    <mergeCell ref="J14:L14"/>
    <mergeCell ref="M14:N14"/>
    <mergeCell ref="O14:P14"/>
    <mergeCell ref="A13:D13"/>
    <mergeCell ref="E13:F13"/>
    <mergeCell ref="J13:L13"/>
    <mergeCell ref="M13:N13"/>
    <mergeCell ref="O13:P13"/>
    <mergeCell ref="A12:D12"/>
    <mergeCell ref="E12:F12"/>
    <mergeCell ref="J12:L12"/>
    <mergeCell ref="M12:N12"/>
    <mergeCell ref="O12:P12"/>
    <mergeCell ref="B5:P5"/>
    <mergeCell ref="A9:D9"/>
    <mergeCell ref="E9:F9"/>
    <mergeCell ref="J9:L9"/>
    <mergeCell ref="M9:N9"/>
    <mergeCell ref="O9:P9"/>
    <mergeCell ref="A1:P1"/>
    <mergeCell ref="D4:P4"/>
    <mergeCell ref="A8:F8"/>
    <mergeCell ref="M8:N8"/>
    <mergeCell ref="O8:P8"/>
    <mergeCell ref="E225:F225"/>
    <mergeCell ref="E226:F226"/>
    <mergeCell ref="A11:D11"/>
    <mergeCell ref="E11:F11"/>
    <mergeCell ref="J11:L11"/>
    <mergeCell ref="M11:N11"/>
    <mergeCell ref="O11:P11"/>
    <mergeCell ref="A10:D10"/>
    <mergeCell ref="E216:F216"/>
    <mergeCell ref="E217:F217"/>
    <mergeCell ref="E224:F224"/>
    <mergeCell ref="E19:F19"/>
    <mergeCell ref="E20:F20"/>
    <mergeCell ref="J20:L20"/>
    <mergeCell ref="A17:D17"/>
    <mergeCell ref="E17:F17"/>
    <mergeCell ref="E110:F110"/>
    <mergeCell ref="E154:F154"/>
    <mergeCell ref="J154:L154"/>
    <mergeCell ref="M154:N154"/>
    <mergeCell ref="A15:D15"/>
    <mergeCell ref="J128:L128"/>
    <mergeCell ref="M128:N128"/>
    <mergeCell ref="O128:P128"/>
    <mergeCell ref="E123:F123"/>
    <mergeCell ref="J131:L131"/>
    <mergeCell ref="M131:N131"/>
    <mergeCell ref="O131:P131"/>
    <mergeCell ref="E139:F139"/>
    <mergeCell ref="E140:F140"/>
    <mergeCell ref="E125:F125"/>
    <mergeCell ref="M125:N125"/>
    <mergeCell ref="O125:P125"/>
    <mergeCell ref="E153:F153"/>
    <mergeCell ref="M141:N141"/>
    <mergeCell ref="M153:N153"/>
    <mergeCell ref="O123:P123"/>
    <mergeCell ref="O139:P139"/>
    <mergeCell ref="O140:P140"/>
    <mergeCell ref="M227:N227"/>
    <mergeCell ref="M231:N231"/>
    <mergeCell ref="M232:N232"/>
    <mergeCell ref="M233:N233"/>
    <mergeCell ref="M235:N235"/>
    <mergeCell ref="M238:N238"/>
    <mergeCell ref="M239:N239"/>
    <mergeCell ref="O154:P154"/>
    <mergeCell ref="E150:F150"/>
    <mergeCell ref="E151:F151"/>
    <mergeCell ref="E152:F152"/>
    <mergeCell ref="M150:N150"/>
    <mergeCell ref="M151:N151"/>
    <mergeCell ref="M152:N152"/>
    <mergeCell ref="O150:P150"/>
    <mergeCell ref="O151:P151"/>
    <mergeCell ref="O152:P152"/>
    <mergeCell ref="M184:N184"/>
    <mergeCell ref="E222:F222"/>
    <mergeCell ref="J222:L222"/>
    <mergeCell ref="M222:N222"/>
    <mergeCell ref="O222:P222"/>
    <mergeCell ref="E215:F215"/>
    <mergeCell ref="J215:L215"/>
    <mergeCell ref="M215:N215"/>
    <mergeCell ref="O215:P215"/>
    <mergeCell ref="J221:L221"/>
    <mergeCell ref="M221:N221"/>
    <mergeCell ref="O221:P221"/>
    <mergeCell ref="J224:L224"/>
    <mergeCell ref="O226:P226"/>
  </mergeCells>
  <pageMargins left="0.70866141732283472" right="0.70866141732283472" top="0" bottom="0" header="0.31496062992125984" footer="0.31496062992125984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C23" sqref="C23"/>
    </sheetView>
  </sheetViews>
  <sheetFormatPr defaultRowHeight="15" x14ac:dyDescent="0.25"/>
  <cols>
    <col min="1" max="1" width="37.7109375" customWidth="1"/>
    <col min="2" max="2" width="14" bestFit="1" customWidth="1"/>
    <col min="3" max="3" width="11.7109375" bestFit="1" customWidth="1"/>
    <col min="4" max="4" width="12.42578125" bestFit="1" customWidth="1"/>
    <col min="5" max="5" width="17" bestFit="1" customWidth="1"/>
    <col min="6" max="6" width="10.140625" bestFit="1" customWidth="1"/>
    <col min="7" max="7" width="12.5703125" bestFit="1" customWidth="1"/>
    <col min="8" max="8" width="10.140625" bestFit="1" customWidth="1"/>
    <col min="9" max="9" width="12.5703125" bestFit="1" customWidth="1"/>
  </cols>
  <sheetData>
    <row r="1" spans="1:9" x14ac:dyDescent="0.25">
      <c r="A1" t="s">
        <v>14</v>
      </c>
    </row>
    <row r="2" spans="1:9" x14ac:dyDescent="0.25">
      <c r="A2" t="s">
        <v>346</v>
      </c>
    </row>
    <row r="3" spans="1:9" x14ac:dyDescent="0.25">
      <c r="A3" t="s">
        <v>345</v>
      </c>
    </row>
    <row r="4" spans="1:9" ht="18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15.75" x14ac:dyDescent="0.25">
      <c r="A5" s="302" t="s">
        <v>9</v>
      </c>
      <c r="B5" s="302"/>
      <c r="C5" s="302"/>
      <c r="D5" s="302"/>
      <c r="E5" s="302"/>
      <c r="F5" s="313"/>
      <c r="G5" s="313"/>
      <c r="H5" s="313"/>
      <c r="I5" s="313"/>
    </row>
    <row r="6" spans="1:9" ht="18" x14ac:dyDescent="0.25">
      <c r="A6" s="4"/>
      <c r="B6" s="4"/>
      <c r="C6" s="4"/>
      <c r="D6" s="4"/>
      <c r="E6" s="4"/>
      <c r="F6" s="5"/>
      <c r="G6" s="5"/>
      <c r="H6" s="5"/>
      <c r="I6" s="5"/>
    </row>
    <row r="7" spans="1:9" ht="18" customHeight="1" x14ac:dyDescent="0.25">
      <c r="A7" s="302" t="s">
        <v>348</v>
      </c>
      <c r="B7" s="314"/>
      <c r="C7" s="314"/>
      <c r="D7" s="314"/>
      <c r="E7" s="314"/>
      <c r="F7" s="314"/>
      <c r="G7" s="314"/>
      <c r="H7" s="314"/>
      <c r="I7" s="314"/>
    </row>
    <row r="8" spans="1:9" ht="18" x14ac:dyDescent="0.25">
      <c r="A8" s="4"/>
      <c r="B8" s="4"/>
      <c r="C8" s="4"/>
      <c r="D8" s="4"/>
      <c r="E8" s="4"/>
      <c r="F8" s="5"/>
      <c r="G8" s="5"/>
      <c r="H8" s="5"/>
      <c r="I8" s="5"/>
    </row>
    <row r="9" spans="1:9" ht="15.75" x14ac:dyDescent="0.25">
      <c r="A9" s="302" t="s">
        <v>3</v>
      </c>
      <c r="B9" s="380"/>
      <c r="C9" s="380"/>
      <c r="D9" s="380"/>
      <c r="E9" s="380"/>
      <c r="F9" s="380"/>
      <c r="G9" s="380"/>
      <c r="H9" s="380"/>
      <c r="I9" s="380"/>
    </row>
    <row r="10" spans="1:9" ht="18.75" thickBot="1" x14ac:dyDescent="0.3">
      <c r="A10" s="4"/>
      <c r="B10" s="4"/>
      <c r="C10" s="4"/>
      <c r="D10" s="4"/>
      <c r="E10" s="4"/>
      <c r="F10" s="5"/>
    </row>
    <row r="11" spans="1:9" ht="33.75" customHeight="1" x14ac:dyDescent="0.25">
      <c r="A11" s="152" t="s">
        <v>4</v>
      </c>
      <c r="B11" s="158" t="s">
        <v>396</v>
      </c>
      <c r="C11" s="153" t="s">
        <v>383</v>
      </c>
      <c r="D11" s="153" t="s">
        <v>397</v>
      </c>
      <c r="E11" s="153" t="s">
        <v>388</v>
      </c>
      <c r="F11" s="153" t="s">
        <v>386</v>
      </c>
      <c r="G11" s="154" t="s">
        <v>387</v>
      </c>
    </row>
    <row r="12" spans="1:9" ht="15.75" customHeight="1" x14ac:dyDescent="0.25">
      <c r="A12" s="155" t="s">
        <v>5</v>
      </c>
      <c r="B12" s="37">
        <v>3535600.7600000002</v>
      </c>
      <c r="C12" s="37">
        <v>8707355.5099999998</v>
      </c>
      <c r="D12" s="37">
        <v>9578976.2899999991</v>
      </c>
      <c r="E12" s="254">
        <v>4423976.01</v>
      </c>
      <c r="F12" s="37">
        <f>SUM(E13/B13)*100</f>
        <v>125.12657141752621</v>
      </c>
      <c r="G12" s="255">
        <f>SUM(E12/D12)*100</f>
        <v>46.184225496188176</v>
      </c>
    </row>
    <row r="13" spans="1:9" ht="15.75" customHeight="1" x14ac:dyDescent="0.25">
      <c r="A13" s="155" t="s">
        <v>12</v>
      </c>
      <c r="B13" s="37">
        <v>3535600.7600000002</v>
      </c>
      <c r="C13" s="37">
        <v>8707355.5099999998</v>
      </c>
      <c r="D13" s="37">
        <v>9578976.2899999991</v>
      </c>
      <c r="E13" s="254">
        <v>4423976.01</v>
      </c>
      <c r="F13" s="37">
        <f t="shared" ref="F13" si="0">SUM(E14/B14)*100</f>
        <v>125.12657141752621</v>
      </c>
      <c r="G13" s="255">
        <f t="shared" ref="G13:G14" si="1">SUM(E13/D13)*100</f>
        <v>46.184225496188176</v>
      </c>
    </row>
    <row r="14" spans="1:9" ht="15.75" thickBot="1" x14ac:dyDescent="0.3">
      <c r="A14" s="156" t="s">
        <v>13</v>
      </c>
      <c r="B14" s="37">
        <v>3535600.7600000002</v>
      </c>
      <c r="C14" s="37">
        <v>8707355.5099999998</v>
      </c>
      <c r="D14" s="37">
        <v>9578976.2899999991</v>
      </c>
      <c r="E14" s="254">
        <v>4423976.01</v>
      </c>
      <c r="F14" s="37">
        <f>SUM(E13/B13*100)</f>
        <v>125.12657141752621</v>
      </c>
      <c r="G14" s="255">
        <f t="shared" si="1"/>
        <v>46.184225496188176</v>
      </c>
    </row>
    <row r="17" spans="5:7" x14ac:dyDescent="0.25">
      <c r="E17" s="322" t="s">
        <v>356</v>
      </c>
      <c r="F17" s="322"/>
      <c r="G17" s="322"/>
    </row>
    <row r="18" spans="5:7" x14ac:dyDescent="0.25">
      <c r="E18" s="323" t="s">
        <v>358</v>
      </c>
      <c r="F18" s="323"/>
      <c r="G18" s="323"/>
    </row>
    <row r="19" spans="5:7" x14ac:dyDescent="0.25">
      <c r="E19" s="324" t="s">
        <v>357</v>
      </c>
      <c r="F19" s="324"/>
      <c r="G19" s="324"/>
    </row>
    <row r="20" spans="5:7" x14ac:dyDescent="0.25">
      <c r="E20" s="35"/>
      <c r="F20" s="36"/>
    </row>
    <row r="21" spans="5:7" x14ac:dyDescent="0.25">
      <c r="E21" s="36"/>
      <c r="F21" s="36"/>
    </row>
    <row r="22" spans="5:7" x14ac:dyDescent="0.25">
      <c r="E22" s="331"/>
      <c r="F22" s="331"/>
    </row>
  </sheetData>
  <mergeCells count="7">
    <mergeCell ref="A5:I5"/>
    <mergeCell ref="A7:I7"/>
    <mergeCell ref="A9:I9"/>
    <mergeCell ref="E22:F22"/>
    <mergeCell ref="E17:G17"/>
    <mergeCell ref="E18:G18"/>
    <mergeCell ref="E19:G19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F10" sqref="F10:K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1" x14ac:dyDescent="0.25">
      <c r="A1" t="s">
        <v>14</v>
      </c>
    </row>
    <row r="2" spans="1:11" x14ac:dyDescent="0.25">
      <c r="A2" t="s">
        <v>346</v>
      </c>
    </row>
    <row r="3" spans="1:11" x14ac:dyDescent="0.25">
      <c r="A3" t="s">
        <v>345</v>
      </c>
    </row>
    <row r="4" spans="1:11" ht="15.75" customHeight="1" x14ac:dyDescent="0.25">
      <c r="A4" s="381" t="s">
        <v>9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ht="22.5" customHeight="1" x14ac:dyDescent="0.25">
      <c r="A5" s="302" t="s">
        <v>306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18" customHeight="1" x14ac:dyDescent="0.25">
      <c r="A6" s="302" t="s">
        <v>307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</row>
    <row r="7" spans="1:11" ht="15.75" x14ac:dyDescent="0.25">
      <c r="A7" s="302"/>
      <c r="B7" s="302"/>
      <c r="C7" s="302"/>
      <c r="D7" s="302"/>
      <c r="E7" s="302"/>
      <c r="F7" s="302"/>
      <c r="G7" s="302"/>
      <c r="H7" s="313"/>
      <c r="I7" s="313"/>
    </row>
    <row r="8" spans="1:11" ht="18" customHeight="1" x14ac:dyDescent="0.25">
      <c r="A8" s="302"/>
      <c r="B8" s="314"/>
      <c r="C8" s="314"/>
      <c r="D8" s="314"/>
      <c r="E8" s="314"/>
      <c r="F8" s="314"/>
      <c r="G8" s="314"/>
      <c r="H8" s="314"/>
      <c r="I8" s="314"/>
    </row>
    <row r="9" spans="1:11" ht="18.75" thickBot="1" x14ac:dyDescent="0.3">
      <c r="A9" s="4"/>
      <c r="B9" s="4"/>
      <c r="C9" s="4"/>
      <c r="D9" s="4"/>
      <c r="E9" s="4"/>
      <c r="F9" s="4"/>
      <c r="G9" s="4"/>
      <c r="H9" s="5"/>
      <c r="I9" s="5"/>
    </row>
    <row r="10" spans="1:11" ht="43.5" customHeight="1" x14ac:dyDescent="0.25">
      <c r="A10" s="382" t="s">
        <v>4</v>
      </c>
      <c r="B10" s="383"/>
      <c r="C10" s="383"/>
      <c r="D10" s="383"/>
      <c r="E10" s="383"/>
      <c r="F10" s="158" t="s">
        <v>396</v>
      </c>
      <c r="G10" s="153" t="s">
        <v>383</v>
      </c>
      <c r="H10" s="153" t="s">
        <v>397</v>
      </c>
      <c r="I10" s="153" t="s">
        <v>388</v>
      </c>
      <c r="J10" s="153" t="s">
        <v>386</v>
      </c>
      <c r="K10" s="154" t="s">
        <v>387</v>
      </c>
    </row>
    <row r="11" spans="1:11" ht="25.5" x14ac:dyDescent="0.25">
      <c r="A11" s="384">
        <v>1</v>
      </c>
      <c r="B11" s="385"/>
      <c r="C11" s="385"/>
      <c r="D11" s="385"/>
      <c r="E11" s="385"/>
      <c r="F11" s="141">
        <v>2</v>
      </c>
      <c r="G11" s="141">
        <v>3</v>
      </c>
      <c r="H11" s="141">
        <v>4</v>
      </c>
      <c r="I11" s="141">
        <v>5</v>
      </c>
      <c r="J11" s="141" t="s">
        <v>62</v>
      </c>
      <c r="K11" s="159" t="s">
        <v>63</v>
      </c>
    </row>
    <row r="12" spans="1:11" ht="25.5" x14ac:dyDescent="0.25">
      <c r="A12" s="155">
        <v>8</v>
      </c>
      <c r="B12" s="9"/>
      <c r="C12" s="9"/>
      <c r="D12" s="9"/>
      <c r="E12" s="9" t="s">
        <v>6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60">
        <v>0</v>
      </c>
    </row>
    <row r="13" spans="1:11" x14ac:dyDescent="0.25">
      <c r="A13" s="155"/>
      <c r="B13" s="13">
        <v>84</v>
      </c>
      <c r="C13" s="13"/>
      <c r="D13" s="13"/>
      <c r="E13" s="13" t="s">
        <v>10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60">
        <v>0</v>
      </c>
    </row>
    <row r="14" spans="1:11" ht="51" x14ac:dyDescent="0.25">
      <c r="A14" s="161"/>
      <c r="B14" s="10"/>
      <c r="C14" s="10">
        <v>841</v>
      </c>
      <c r="D14" s="10"/>
      <c r="E14" s="33" t="s">
        <v>302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60">
        <v>0</v>
      </c>
    </row>
    <row r="15" spans="1:11" ht="25.5" x14ac:dyDescent="0.25">
      <c r="A15" s="161"/>
      <c r="B15" s="10"/>
      <c r="C15" s="10"/>
      <c r="D15" s="10">
        <v>8413</v>
      </c>
      <c r="E15" s="33" t="s">
        <v>303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60">
        <v>0</v>
      </c>
    </row>
    <row r="16" spans="1:11" x14ac:dyDescent="0.25">
      <c r="A16" s="161"/>
      <c r="B16" s="10"/>
      <c r="C16" s="10"/>
      <c r="D16" s="11" t="s">
        <v>70</v>
      </c>
      <c r="E16" s="14"/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60">
        <v>0</v>
      </c>
    </row>
    <row r="17" spans="1:11" ht="25.5" x14ac:dyDescent="0.25">
      <c r="A17" s="162">
        <v>5</v>
      </c>
      <c r="B17" s="12"/>
      <c r="C17" s="12"/>
      <c r="D17" s="12"/>
      <c r="E17" s="17" t="s">
        <v>7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60">
        <v>0</v>
      </c>
    </row>
    <row r="18" spans="1:11" ht="25.5" x14ac:dyDescent="0.25">
      <c r="A18" s="163"/>
      <c r="B18" s="13">
        <v>54</v>
      </c>
      <c r="C18" s="13"/>
      <c r="D18" s="13"/>
      <c r="E18" s="18" t="s">
        <v>11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60">
        <v>0</v>
      </c>
    </row>
    <row r="19" spans="1:11" ht="63.75" x14ac:dyDescent="0.25">
      <c r="A19" s="163"/>
      <c r="B19" s="13"/>
      <c r="C19" s="13">
        <v>541</v>
      </c>
      <c r="D19" s="33"/>
      <c r="E19" s="33" t="s">
        <v>304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60">
        <v>0</v>
      </c>
    </row>
    <row r="20" spans="1:11" ht="38.25" x14ac:dyDescent="0.25">
      <c r="A20" s="163"/>
      <c r="B20" s="13"/>
      <c r="C20" s="13"/>
      <c r="D20" s="33">
        <v>5413</v>
      </c>
      <c r="E20" s="33" t="s">
        <v>305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60">
        <v>0</v>
      </c>
    </row>
    <row r="21" spans="1:11" ht="15.75" thickBot="1" x14ac:dyDescent="0.3">
      <c r="A21" s="164" t="s">
        <v>69</v>
      </c>
      <c r="B21" s="165"/>
      <c r="C21" s="165"/>
      <c r="D21" s="165"/>
      <c r="E21" s="166" t="s">
        <v>70</v>
      </c>
      <c r="F21" s="157"/>
      <c r="G21" s="157"/>
      <c r="H21" s="157"/>
      <c r="I21" s="167"/>
      <c r="J21" s="167"/>
      <c r="K21" s="168"/>
    </row>
    <row r="22" spans="1:11" x14ac:dyDescent="0.25">
      <c r="A22" s="122"/>
      <c r="B22" s="123"/>
      <c r="C22" s="123"/>
      <c r="D22" s="123"/>
      <c r="E22" s="124"/>
      <c r="F22" s="121"/>
      <c r="G22" s="121"/>
      <c r="H22" s="121"/>
      <c r="I22" s="109"/>
      <c r="J22" s="109"/>
      <c r="K22" s="109"/>
    </row>
    <row r="23" spans="1:11" x14ac:dyDescent="0.25">
      <c r="G23" s="322" t="s">
        <v>356</v>
      </c>
      <c r="H23" s="322"/>
      <c r="I23" s="322"/>
    </row>
    <row r="24" spans="1:11" x14ac:dyDescent="0.25">
      <c r="G24" s="323" t="s">
        <v>358</v>
      </c>
      <c r="H24" s="323"/>
      <c r="I24" s="323"/>
    </row>
    <row r="25" spans="1:11" x14ac:dyDescent="0.25">
      <c r="G25" s="324" t="s">
        <v>357</v>
      </c>
      <c r="H25" s="324"/>
      <c r="I25" s="324"/>
    </row>
    <row r="26" spans="1:11" x14ac:dyDescent="0.25">
      <c r="G26" s="36"/>
      <c r="H26" s="36"/>
    </row>
    <row r="27" spans="1:11" x14ac:dyDescent="0.25">
      <c r="G27" s="331"/>
      <c r="H27" s="331"/>
    </row>
  </sheetData>
  <mergeCells count="11">
    <mergeCell ref="A4:K4"/>
    <mergeCell ref="G27:H27"/>
    <mergeCell ref="A10:E10"/>
    <mergeCell ref="A11:E11"/>
    <mergeCell ref="A5:K5"/>
    <mergeCell ref="A6:K6"/>
    <mergeCell ref="A7:I7"/>
    <mergeCell ref="A8:I8"/>
    <mergeCell ref="G23:I23"/>
    <mergeCell ref="G24:I24"/>
    <mergeCell ref="G25:I25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F14" sqref="F14"/>
    </sheetView>
  </sheetViews>
  <sheetFormatPr defaultRowHeight="15" x14ac:dyDescent="0.25"/>
  <cols>
    <col min="1" max="1" width="25.28515625" customWidth="1"/>
    <col min="2" max="2" width="19.85546875" customWidth="1"/>
    <col min="3" max="3" width="19.7109375" customWidth="1"/>
    <col min="4" max="4" width="18.42578125" customWidth="1"/>
    <col min="5" max="5" width="20.140625" customWidth="1"/>
    <col min="6" max="6" width="25.28515625" customWidth="1"/>
  </cols>
  <sheetData>
    <row r="1" spans="1:7" x14ac:dyDescent="0.25">
      <c r="A1" t="s">
        <v>14</v>
      </c>
    </row>
    <row r="2" spans="1:7" x14ac:dyDescent="0.25">
      <c r="A2" t="s">
        <v>346</v>
      </c>
    </row>
    <row r="3" spans="1:7" x14ac:dyDescent="0.25">
      <c r="A3" t="s">
        <v>345</v>
      </c>
    </row>
    <row r="6" spans="1:7" ht="15.75" customHeight="1" x14ac:dyDescent="0.25">
      <c r="A6" s="302" t="s">
        <v>308</v>
      </c>
      <c r="B6" s="302"/>
      <c r="C6" s="302"/>
      <c r="D6" s="302"/>
      <c r="E6" s="302"/>
      <c r="F6" s="302"/>
      <c r="G6" s="302"/>
    </row>
    <row r="7" spans="1:7" ht="18" customHeight="1" x14ac:dyDescent="0.25">
      <c r="A7" s="4"/>
      <c r="B7" s="4"/>
      <c r="C7" s="4"/>
      <c r="D7" s="4"/>
      <c r="E7" s="4"/>
      <c r="F7" s="4"/>
    </row>
    <row r="8" spans="1:7" ht="15.75" customHeight="1" x14ac:dyDescent="0.25">
      <c r="A8" s="302" t="s">
        <v>9</v>
      </c>
      <c r="B8" s="302"/>
      <c r="C8" s="302"/>
      <c r="D8" s="302"/>
      <c r="E8" s="302"/>
      <c r="F8" s="302"/>
    </row>
    <row r="9" spans="1:7" ht="18.75" thickBot="1" x14ac:dyDescent="0.3">
      <c r="A9" s="4"/>
      <c r="B9" s="4"/>
      <c r="C9" s="4"/>
      <c r="D9" s="4"/>
      <c r="E9" s="5"/>
      <c r="F9" s="5"/>
    </row>
    <row r="10" spans="1:7" ht="45" x14ac:dyDescent="0.25">
      <c r="A10" s="152" t="s">
        <v>24</v>
      </c>
      <c r="B10" s="158" t="s">
        <v>396</v>
      </c>
      <c r="C10" s="153" t="s">
        <v>383</v>
      </c>
      <c r="D10" s="153" t="s">
        <v>397</v>
      </c>
      <c r="E10" s="153" t="s">
        <v>388</v>
      </c>
      <c r="F10" s="153" t="s">
        <v>386</v>
      </c>
      <c r="G10" s="154" t="s">
        <v>387</v>
      </c>
    </row>
    <row r="11" spans="1:7" ht="25.5" x14ac:dyDescent="0.25">
      <c r="A11" s="169">
        <v>1</v>
      </c>
      <c r="B11" s="50">
        <v>2</v>
      </c>
      <c r="C11" s="50">
        <v>3</v>
      </c>
      <c r="D11" s="50">
        <v>4</v>
      </c>
      <c r="E11" s="50">
        <v>5</v>
      </c>
      <c r="F11" s="141" t="s">
        <v>62</v>
      </c>
      <c r="G11" s="159" t="s">
        <v>63</v>
      </c>
    </row>
    <row r="12" spans="1:7" x14ac:dyDescent="0.25">
      <c r="A12" s="155" t="s">
        <v>31</v>
      </c>
      <c r="B12" s="8"/>
      <c r="C12" s="8"/>
      <c r="D12" s="8"/>
      <c r="E12" s="8"/>
      <c r="F12" s="8"/>
      <c r="G12" s="170"/>
    </row>
    <row r="13" spans="1:7" ht="25.5" x14ac:dyDescent="0.25">
      <c r="A13" s="155" t="s">
        <v>32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70">
        <v>0</v>
      </c>
    </row>
    <row r="14" spans="1:7" ht="25.5" x14ac:dyDescent="0.25">
      <c r="A14" s="171" t="s">
        <v>33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70">
        <v>0</v>
      </c>
    </row>
    <row r="15" spans="1:7" x14ac:dyDescent="0.25">
      <c r="A15" s="171"/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70">
        <v>0</v>
      </c>
    </row>
    <row r="16" spans="1:7" x14ac:dyDescent="0.25">
      <c r="A16" s="155" t="s">
        <v>34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70">
        <v>0</v>
      </c>
    </row>
    <row r="17" spans="1:7" x14ac:dyDescent="0.25">
      <c r="A17" s="172" t="s">
        <v>25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70">
        <v>0</v>
      </c>
    </row>
    <row r="18" spans="1:7" x14ac:dyDescent="0.25">
      <c r="A18" s="173" t="s">
        <v>26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70">
        <v>0</v>
      </c>
    </row>
    <row r="19" spans="1:7" x14ac:dyDescent="0.25">
      <c r="A19" s="172" t="s">
        <v>29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70">
        <v>0</v>
      </c>
    </row>
    <row r="20" spans="1:7" ht="15.75" thickBot="1" x14ac:dyDescent="0.3">
      <c r="A20" s="174" t="s">
        <v>30</v>
      </c>
      <c r="B20" s="157">
        <v>0</v>
      </c>
      <c r="C20" s="157">
        <v>0</v>
      </c>
      <c r="D20" s="157">
        <v>0</v>
      </c>
      <c r="E20" s="157">
        <v>0</v>
      </c>
      <c r="F20" s="157">
        <v>0</v>
      </c>
      <c r="G20" s="168">
        <v>0</v>
      </c>
    </row>
    <row r="24" spans="1:7" x14ac:dyDescent="0.25">
      <c r="D24" s="322" t="s">
        <v>356</v>
      </c>
      <c r="E24" s="322"/>
      <c r="F24" s="322"/>
    </row>
    <row r="25" spans="1:7" x14ac:dyDescent="0.25">
      <c r="D25" s="323" t="s">
        <v>358</v>
      </c>
      <c r="E25" s="323"/>
      <c r="F25" s="323"/>
    </row>
    <row r="26" spans="1:7" x14ac:dyDescent="0.25">
      <c r="D26" s="324" t="s">
        <v>357</v>
      </c>
      <c r="E26" s="324"/>
      <c r="F26" s="324"/>
    </row>
    <row r="27" spans="1:7" x14ac:dyDescent="0.25">
      <c r="D27" s="35"/>
      <c r="E27" s="36"/>
    </row>
    <row r="28" spans="1:7" x14ac:dyDescent="0.25">
      <c r="D28" s="36"/>
      <c r="E28" s="36"/>
    </row>
    <row r="29" spans="1:7" x14ac:dyDescent="0.25">
      <c r="D29" s="331"/>
      <c r="E29" s="331"/>
    </row>
  </sheetData>
  <mergeCells count="6">
    <mergeCell ref="A8:F8"/>
    <mergeCell ref="D29:E29"/>
    <mergeCell ref="A6:G6"/>
    <mergeCell ref="D24:F24"/>
    <mergeCell ref="D25:F25"/>
    <mergeCell ref="D26:F26"/>
  </mergeCells>
  <pageMargins left="0.7" right="0.7" top="0.75" bottom="0.75" header="0.3" footer="0.3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9"/>
  <sheetViews>
    <sheetView topLeftCell="A553" zoomScaleNormal="100" workbookViewId="0">
      <selection activeCell="G586" sqref="G586"/>
    </sheetView>
  </sheetViews>
  <sheetFormatPr defaultRowHeight="15" x14ac:dyDescent="0.25"/>
  <cols>
    <col min="1" max="1" width="0.140625" customWidth="1"/>
    <col min="2" max="2" width="13.7109375" customWidth="1"/>
    <col min="3" max="3" width="1.7109375" customWidth="1"/>
    <col min="4" max="4" width="7.140625" customWidth="1"/>
    <col min="5" max="5" width="18.28515625" customWidth="1"/>
    <col min="6" max="6" width="35.140625" customWidth="1"/>
    <col min="7" max="8" width="16.140625" customWidth="1"/>
    <col min="9" max="9" width="4.42578125" customWidth="1"/>
    <col min="10" max="10" width="11.85546875" customWidth="1"/>
    <col min="11" max="11" width="2.5703125" customWidth="1"/>
    <col min="12" max="12" width="7.5703125" customWidth="1"/>
    <col min="13" max="13" width="11.42578125" customWidth="1"/>
    <col min="14" max="14" width="14.5703125" customWidth="1"/>
    <col min="15" max="15" width="12.140625" style="146" bestFit="1" customWidth="1"/>
    <col min="16" max="16" width="8.7109375" bestFit="1" customWidth="1"/>
    <col min="17" max="18" width="11.7109375" bestFit="1" customWidth="1"/>
    <col min="247" max="247" width="0.140625" customWidth="1"/>
    <col min="248" max="248" width="13.7109375" customWidth="1"/>
    <col min="249" max="249" width="1.7109375" customWidth="1"/>
    <col min="250" max="250" width="7.140625" customWidth="1"/>
    <col min="251" max="251" width="18.28515625" customWidth="1"/>
    <col min="252" max="252" width="16.140625" customWidth="1"/>
    <col min="253" max="253" width="4.42578125" customWidth="1"/>
    <col min="254" max="254" width="18.85546875" customWidth="1"/>
    <col min="255" max="255" width="2.5703125" customWidth="1"/>
    <col min="256" max="256" width="7.5703125" customWidth="1"/>
    <col min="257" max="257" width="13.140625" customWidth="1"/>
    <col min="258" max="258" width="3.42578125" customWidth="1"/>
    <col min="259" max="259" width="6.28515625" customWidth="1"/>
    <col min="260" max="260" width="1.140625" customWidth="1"/>
    <col min="261" max="261" width="0.140625" customWidth="1"/>
    <col min="262" max="262" width="0.28515625" customWidth="1"/>
    <col min="263" max="263" width="7.140625" customWidth="1"/>
    <col min="264" max="264" width="6.42578125" customWidth="1"/>
    <col min="265" max="266" width="1.85546875" customWidth="1"/>
    <col min="267" max="267" width="4.42578125" customWidth="1"/>
    <col min="268" max="268" width="6.28515625" customWidth="1"/>
    <col min="269" max="269" width="2.140625" customWidth="1"/>
    <col min="270" max="270" width="1.28515625" customWidth="1"/>
    <col min="503" max="503" width="0.140625" customWidth="1"/>
    <col min="504" max="504" width="13.7109375" customWidth="1"/>
    <col min="505" max="505" width="1.7109375" customWidth="1"/>
    <col min="506" max="506" width="7.140625" customWidth="1"/>
    <col min="507" max="507" width="18.28515625" customWidth="1"/>
    <col min="508" max="508" width="16.140625" customWidth="1"/>
    <col min="509" max="509" width="4.42578125" customWidth="1"/>
    <col min="510" max="510" width="18.85546875" customWidth="1"/>
    <col min="511" max="511" width="2.5703125" customWidth="1"/>
    <col min="512" max="512" width="7.5703125" customWidth="1"/>
    <col min="513" max="513" width="13.140625" customWidth="1"/>
    <col min="514" max="514" width="3.42578125" customWidth="1"/>
    <col min="515" max="515" width="6.28515625" customWidth="1"/>
    <col min="516" max="516" width="1.140625" customWidth="1"/>
    <col min="517" max="517" width="0.140625" customWidth="1"/>
    <col min="518" max="518" width="0.28515625" customWidth="1"/>
    <col min="519" max="519" width="7.140625" customWidth="1"/>
    <col min="520" max="520" width="6.42578125" customWidth="1"/>
    <col min="521" max="522" width="1.85546875" customWidth="1"/>
    <col min="523" max="523" width="4.42578125" customWidth="1"/>
    <col min="524" max="524" width="6.28515625" customWidth="1"/>
    <col min="525" max="525" width="2.140625" customWidth="1"/>
    <col min="526" max="526" width="1.28515625" customWidth="1"/>
    <col min="759" max="759" width="0.140625" customWidth="1"/>
    <col min="760" max="760" width="13.7109375" customWidth="1"/>
    <col min="761" max="761" width="1.7109375" customWidth="1"/>
    <col min="762" max="762" width="7.140625" customWidth="1"/>
    <col min="763" max="763" width="18.28515625" customWidth="1"/>
    <col min="764" max="764" width="16.140625" customWidth="1"/>
    <col min="765" max="765" width="4.42578125" customWidth="1"/>
    <col min="766" max="766" width="18.85546875" customWidth="1"/>
    <col min="767" max="767" width="2.5703125" customWidth="1"/>
    <col min="768" max="768" width="7.5703125" customWidth="1"/>
    <col min="769" max="769" width="13.140625" customWidth="1"/>
    <col min="770" max="770" width="3.42578125" customWidth="1"/>
    <col min="771" max="771" width="6.28515625" customWidth="1"/>
    <col min="772" max="772" width="1.140625" customWidth="1"/>
    <col min="773" max="773" width="0.140625" customWidth="1"/>
    <col min="774" max="774" width="0.28515625" customWidth="1"/>
    <col min="775" max="775" width="7.140625" customWidth="1"/>
    <col min="776" max="776" width="6.42578125" customWidth="1"/>
    <col min="777" max="778" width="1.85546875" customWidth="1"/>
    <col min="779" max="779" width="4.42578125" customWidth="1"/>
    <col min="780" max="780" width="6.28515625" customWidth="1"/>
    <col min="781" max="781" width="2.140625" customWidth="1"/>
    <col min="782" max="782" width="1.28515625" customWidth="1"/>
    <col min="1015" max="1015" width="0.140625" customWidth="1"/>
    <col min="1016" max="1016" width="13.7109375" customWidth="1"/>
    <col min="1017" max="1017" width="1.7109375" customWidth="1"/>
    <col min="1018" max="1018" width="7.140625" customWidth="1"/>
    <col min="1019" max="1019" width="18.28515625" customWidth="1"/>
    <col min="1020" max="1020" width="16.140625" customWidth="1"/>
    <col min="1021" max="1021" width="4.42578125" customWidth="1"/>
    <col min="1022" max="1022" width="18.85546875" customWidth="1"/>
    <col min="1023" max="1023" width="2.5703125" customWidth="1"/>
    <col min="1024" max="1024" width="7.5703125" customWidth="1"/>
    <col min="1025" max="1025" width="13.140625" customWidth="1"/>
    <col min="1026" max="1026" width="3.42578125" customWidth="1"/>
    <col min="1027" max="1027" width="6.28515625" customWidth="1"/>
    <col min="1028" max="1028" width="1.140625" customWidth="1"/>
    <col min="1029" max="1029" width="0.140625" customWidth="1"/>
    <col min="1030" max="1030" width="0.28515625" customWidth="1"/>
    <col min="1031" max="1031" width="7.140625" customWidth="1"/>
    <col min="1032" max="1032" width="6.42578125" customWidth="1"/>
    <col min="1033" max="1034" width="1.85546875" customWidth="1"/>
    <col min="1035" max="1035" width="4.42578125" customWidth="1"/>
    <col min="1036" max="1036" width="6.28515625" customWidth="1"/>
    <col min="1037" max="1037" width="2.140625" customWidth="1"/>
    <col min="1038" max="1038" width="1.28515625" customWidth="1"/>
    <col min="1271" max="1271" width="0.140625" customWidth="1"/>
    <col min="1272" max="1272" width="13.7109375" customWidth="1"/>
    <col min="1273" max="1273" width="1.7109375" customWidth="1"/>
    <col min="1274" max="1274" width="7.140625" customWidth="1"/>
    <col min="1275" max="1275" width="18.28515625" customWidth="1"/>
    <col min="1276" max="1276" width="16.140625" customWidth="1"/>
    <col min="1277" max="1277" width="4.42578125" customWidth="1"/>
    <col min="1278" max="1278" width="18.85546875" customWidth="1"/>
    <col min="1279" max="1279" width="2.5703125" customWidth="1"/>
    <col min="1280" max="1280" width="7.5703125" customWidth="1"/>
    <col min="1281" max="1281" width="13.140625" customWidth="1"/>
    <col min="1282" max="1282" width="3.42578125" customWidth="1"/>
    <col min="1283" max="1283" width="6.28515625" customWidth="1"/>
    <col min="1284" max="1284" width="1.140625" customWidth="1"/>
    <col min="1285" max="1285" width="0.140625" customWidth="1"/>
    <col min="1286" max="1286" width="0.28515625" customWidth="1"/>
    <col min="1287" max="1287" width="7.140625" customWidth="1"/>
    <col min="1288" max="1288" width="6.42578125" customWidth="1"/>
    <col min="1289" max="1290" width="1.85546875" customWidth="1"/>
    <col min="1291" max="1291" width="4.42578125" customWidth="1"/>
    <col min="1292" max="1292" width="6.28515625" customWidth="1"/>
    <col min="1293" max="1293" width="2.140625" customWidth="1"/>
    <col min="1294" max="1294" width="1.28515625" customWidth="1"/>
    <col min="1527" max="1527" width="0.140625" customWidth="1"/>
    <col min="1528" max="1528" width="13.7109375" customWidth="1"/>
    <col min="1529" max="1529" width="1.7109375" customWidth="1"/>
    <col min="1530" max="1530" width="7.140625" customWidth="1"/>
    <col min="1531" max="1531" width="18.28515625" customWidth="1"/>
    <col min="1532" max="1532" width="16.140625" customWidth="1"/>
    <col min="1533" max="1533" width="4.42578125" customWidth="1"/>
    <col min="1534" max="1534" width="18.85546875" customWidth="1"/>
    <col min="1535" max="1535" width="2.5703125" customWidth="1"/>
    <col min="1536" max="1536" width="7.5703125" customWidth="1"/>
    <col min="1537" max="1537" width="13.140625" customWidth="1"/>
    <col min="1538" max="1538" width="3.42578125" customWidth="1"/>
    <col min="1539" max="1539" width="6.28515625" customWidth="1"/>
    <col min="1540" max="1540" width="1.140625" customWidth="1"/>
    <col min="1541" max="1541" width="0.140625" customWidth="1"/>
    <col min="1542" max="1542" width="0.28515625" customWidth="1"/>
    <col min="1543" max="1543" width="7.140625" customWidth="1"/>
    <col min="1544" max="1544" width="6.42578125" customWidth="1"/>
    <col min="1545" max="1546" width="1.85546875" customWidth="1"/>
    <col min="1547" max="1547" width="4.42578125" customWidth="1"/>
    <col min="1548" max="1548" width="6.28515625" customWidth="1"/>
    <col min="1549" max="1549" width="2.140625" customWidth="1"/>
    <col min="1550" max="1550" width="1.28515625" customWidth="1"/>
    <col min="1783" max="1783" width="0.140625" customWidth="1"/>
    <col min="1784" max="1784" width="13.7109375" customWidth="1"/>
    <col min="1785" max="1785" width="1.7109375" customWidth="1"/>
    <col min="1786" max="1786" width="7.140625" customWidth="1"/>
    <col min="1787" max="1787" width="18.28515625" customWidth="1"/>
    <col min="1788" max="1788" width="16.140625" customWidth="1"/>
    <col min="1789" max="1789" width="4.42578125" customWidth="1"/>
    <col min="1790" max="1790" width="18.85546875" customWidth="1"/>
    <col min="1791" max="1791" width="2.5703125" customWidth="1"/>
    <col min="1792" max="1792" width="7.5703125" customWidth="1"/>
    <col min="1793" max="1793" width="13.140625" customWidth="1"/>
    <col min="1794" max="1794" width="3.42578125" customWidth="1"/>
    <col min="1795" max="1795" width="6.28515625" customWidth="1"/>
    <col min="1796" max="1796" width="1.140625" customWidth="1"/>
    <col min="1797" max="1797" width="0.140625" customWidth="1"/>
    <col min="1798" max="1798" width="0.28515625" customWidth="1"/>
    <col min="1799" max="1799" width="7.140625" customWidth="1"/>
    <col min="1800" max="1800" width="6.42578125" customWidth="1"/>
    <col min="1801" max="1802" width="1.85546875" customWidth="1"/>
    <col min="1803" max="1803" width="4.42578125" customWidth="1"/>
    <col min="1804" max="1804" width="6.28515625" customWidth="1"/>
    <col min="1805" max="1805" width="2.140625" customWidth="1"/>
    <col min="1806" max="1806" width="1.28515625" customWidth="1"/>
    <col min="2039" max="2039" width="0.140625" customWidth="1"/>
    <col min="2040" max="2040" width="13.7109375" customWidth="1"/>
    <col min="2041" max="2041" width="1.7109375" customWidth="1"/>
    <col min="2042" max="2042" width="7.140625" customWidth="1"/>
    <col min="2043" max="2043" width="18.28515625" customWidth="1"/>
    <col min="2044" max="2044" width="16.140625" customWidth="1"/>
    <col min="2045" max="2045" width="4.42578125" customWidth="1"/>
    <col min="2046" max="2046" width="18.85546875" customWidth="1"/>
    <col min="2047" max="2047" width="2.5703125" customWidth="1"/>
    <col min="2048" max="2048" width="7.5703125" customWidth="1"/>
    <col min="2049" max="2049" width="13.140625" customWidth="1"/>
    <col min="2050" max="2050" width="3.42578125" customWidth="1"/>
    <col min="2051" max="2051" width="6.28515625" customWidth="1"/>
    <col min="2052" max="2052" width="1.140625" customWidth="1"/>
    <col min="2053" max="2053" width="0.140625" customWidth="1"/>
    <col min="2054" max="2054" width="0.28515625" customWidth="1"/>
    <col min="2055" max="2055" width="7.140625" customWidth="1"/>
    <col min="2056" max="2056" width="6.42578125" customWidth="1"/>
    <col min="2057" max="2058" width="1.85546875" customWidth="1"/>
    <col min="2059" max="2059" width="4.42578125" customWidth="1"/>
    <col min="2060" max="2060" width="6.28515625" customWidth="1"/>
    <col min="2061" max="2061" width="2.140625" customWidth="1"/>
    <col min="2062" max="2062" width="1.28515625" customWidth="1"/>
    <col min="2295" max="2295" width="0.140625" customWidth="1"/>
    <col min="2296" max="2296" width="13.7109375" customWidth="1"/>
    <col min="2297" max="2297" width="1.7109375" customWidth="1"/>
    <col min="2298" max="2298" width="7.140625" customWidth="1"/>
    <col min="2299" max="2299" width="18.28515625" customWidth="1"/>
    <col min="2300" max="2300" width="16.140625" customWidth="1"/>
    <col min="2301" max="2301" width="4.42578125" customWidth="1"/>
    <col min="2302" max="2302" width="18.85546875" customWidth="1"/>
    <col min="2303" max="2303" width="2.5703125" customWidth="1"/>
    <col min="2304" max="2304" width="7.5703125" customWidth="1"/>
    <col min="2305" max="2305" width="13.140625" customWidth="1"/>
    <col min="2306" max="2306" width="3.42578125" customWidth="1"/>
    <col min="2307" max="2307" width="6.28515625" customWidth="1"/>
    <col min="2308" max="2308" width="1.140625" customWidth="1"/>
    <col min="2309" max="2309" width="0.140625" customWidth="1"/>
    <col min="2310" max="2310" width="0.28515625" customWidth="1"/>
    <col min="2311" max="2311" width="7.140625" customWidth="1"/>
    <col min="2312" max="2312" width="6.42578125" customWidth="1"/>
    <col min="2313" max="2314" width="1.85546875" customWidth="1"/>
    <col min="2315" max="2315" width="4.42578125" customWidth="1"/>
    <col min="2316" max="2316" width="6.28515625" customWidth="1"/>
    <col min="2317" max="2317" width="2.140625" customWidth="1"/>
    <col min="2318" max="2318" width="1.28515625" customWidth="1"/>
    <col min="2551" max="2551" width="0.140625" customWidth="1"/>
    <col min="2552" max="2552" width="13.7109375" customWidth="1"/>
    <col min="2553" max="2553" width="1.7109375" customWidth="1"/>
    <col min="2554" max="2554" width="7.140625" customWidth="1"/>
    <col min="2555" max="2555" width="18.28515625" customWidth="1"/>
    <col min="2556" max="2556" width="16.140625" customWidth="1"/>
    <col min="2557" max="2557" width="4.42578125" customWidth="1"/>
    <col min="2558" max="2558" width="18.85546875" customWidth="1"/>
    <col min="2559" max="2559" width="2.5703125" customWidth="1"/>
    <col min="2560" max="2560" width="7.5703125" customWidth="1"/>
    <col min="2561" max="2561" width="13.140625" customWidth="1"/>
    <col min="2562" max="2562" width="3.42578125" customWidth="1"/>
    <col min="2563" max="2563" width="6.28515625" customWidth="1"/>
    <col min="2564" max="2564" width="1.140625" customWidth="1"/>
    <col min="2565" max="2565" width="0.140625" customWidth="1"/>
    <col min="2566" max="2566" width="0.28515625" customWidth="1"/>
    <col min="2567" max="2567" width="7.140625" customWidth="1"/>
    <col min="2568" max="2568" width="6.42578125" customWidth="1"/>
    <col min="2569" max="2570" width="1.85546875" customWidth="1"/>
    <col min="2571" max="2571" width="4.42578125" customWidth="1"/>
    <col min="2572" max="2572" width="6.28515625" customWidth="1"/>
    <col min="2573" max="2573" width="2.140625" customWidth="1"/>
    <col min="2574" max="2574" width="1.28515625" customWidth="1"/>
    <col min="2807" max="2807" width="0.140625" customWidth="1"/>
    <col min="2808" max="2808" width="13.7109375" customWidth="1"/>
    <col min="2809" max="2809" width="1.7109375" customWidth="1"/>
    <col min="2810" max="2810" width="7.140625" customWidth="1"/>
    <col min="2811" max="2811" width="18.28515625" customWidth="1"/>
    <col min="2812" max="2812" width="16.140625" customWidth="1"/>
    <col min="2813" max="2813" width="4.42578125" customWidth="1"/>
    <col min="2814" max="2814" width="18.85546875" customWidth="1"/>
    <col min="2815" max="2815" width="2.5703125" customWidth="1"/>
    <col min="2816" max="2816" width="7.5703125" customWidth="1"/>
    <col min="2817" max="2817" width="13.140625" customWidth="1"/>
    <col min="2818" max="2818" width="3.42578125" customWidth="1"/>
    <col min="2819" max="2819" width="6.28515625" customWidth="1"/>
    <col min="2820" max="2820" width="1.140625" customWidth="1"/>
    <col min="2821" max="2821" width="0.140625" customWidth="1"/>
    <col min="2822" max="2822" width="0.28515625" customWidth="1"/>
    <col min="2823" max="2823" width="7.140625" customWidth="1"/>
    <col min="2824" max="2824" width="6.42578125" customWidth="1"/>
    <col min="2825" max="2826" width="1.85546875" customWidth="1"/>
    <col min="2827" max="2827" width="4.42578125" customWidth="1"/>
    <col min="2828" max="2828" width="6.28515625" customWidth="1"/>
    <col min="2829" max="2829" width="2.140625" customWidth="1"/>
    <col min="2830" max="2830" width="1.28515625" customWidth="1"/>
    <col min="3063" max="3063" width="0.140625" customWidth="1"/>
    <col min="3064" max="3064" width="13.7109375" customWidth="1"/>
    <col min="3065" max="3065" width="1.7109375" customWidth="1"/>
    <col min="3066" max="3066" width="7.140625" customWidth="1"/>
    <col min="3067" max="3067" width="18.28515625" customWidth="1"/>
    <col min="3068" max="3068" width="16.140625" customWidth="1"/>
    <col min="3069" max="3069" width="4.42578125" customWidth="1"/>
    <col min="3070" max="3070" width="18.85546875" customWidth="1"/>
    <col min="3071" max="3071" width="2.5703125" customWidth="1"/>
    <col min="3072" max="3072" width="7.5703125" customWidth="1"/>
    <col min="3073" max="3073" width="13.140625" customWidth="1"/>
    <col min="3074" max="3074" width="3.42578125" customWidth="1"/>
    <col min="3075" max="3075" width="6.28515625" customWidth="1"/>
    <col min="3076" max="3076" width="1.140625" customWidth="1"/>
    <col min="3077" max="3077" width="0.140625" customWidth="1"/>
    <col min="3078" max="3078" width="0.28515625" customWidth="1"/>
    <col min="3079" max="3079" width="7.140625" customWidth="1"/>
    <col min="3080" max="3080" width="6.42578125" customWidth="1"/>
    <col min="3081" max="3082" width="1.85546875" customWidth="1"/>
    <col min="3083" max="3083" width="4.42578125" customWidth="1"/>
    <col min="3084" max="3084" width="6.28515625" customWidth="1"/>
    <col min="3085" max="3085" width="2.140625" customWidth="1"/>
    <col min="3086" max="3086" width="1.28515625" customWidth="1"/>
    <col min="3319" max="3319" width="0.140625" customWidth="1"/>
    <col min="3320" max="3320" width="13.7109375" customWidth="1"/>
    <col min="3321" max="3321" width="1.7109375" customWidth="1"/>
    <col min="3322" max="3322" width="7.140625" customWidth="1"/>
    <col min="3323" max="3323" width="18.28515625" customWidth="1"/>
    <col min="3324" max="3324" width="16.140625" customWidth="1"/>
    <col min="3325" max="3325" width="4.42578125" customWidth="1"/>
    <col min="3326" max="3326" width="18.85546875" customWidth="1"/>
    <col min="3327" max="3327" width="2.5703125" customWidth="1"/>
    <col min="3328" max="3328" width="7.5703125" customWidth="1"/>
    <col min="3329" max="3329" width="13.140625" customWidth="1"/>
    <col min="3330" max="3330" width="3.42578125" customWidth="1"/>
    <col min="3331" max="3331" width="6.28515625" customWidth="1"/>
    <col min="3332" max="3332" width="1.140625" customWidth="1"/>
    <col min="3333" max="3333" width="0.140625" customWidth="1"/>
    <col min="3334" max="3334" width="0.28515625" customWidth="1"/>
    <col min="3335" max="3335" width="7.140625" customWidth="1"/>
    <col min="3336" max="3336" width="6.42578125" customWidth="1"/>
    <col min="3337" max="3338" width="1.85546875" customWidth="1"/>
    <col min="3339" max="3339" width="4.42578125" customWidth="1"/>
    <col min="3340" max="3340" width="6.28515625" customWidth="1"/>
    <col min="3341" max="3341" width="2.140625" customWidth="1"/>
    <col min="3342" max="3342" width="1.28515625" customWidth="1"/>
    <col min="3575" max="3575" width="0.140625" customWidth="1"/>
    <col min="3576" max="3576" width="13.7109375" customWidth="1"/>
    <col min="3577" max="3577" width="1.7109375" customWidth="1"/>
    <col min="3578" max="3578" width="7.140625" customWidth="1"/>
    <col min="3579" max="3579" width="18.28515625" customWidth="1"/>
    <col min="3580" max="3580" width="16.140625" customWidth="1"/>
    <col min="3581" max="3581" width="4.42578125" customWidth="1"/>
    <col min="3582" max="3582" width="18.85546875" customWidth="1"/>
    <col min="3583" max="3583" width="2.5703125" customWidth="1"/>
    <col min="3584" max="3584" width="7.5703125" customWidth="1"/>
    <col min="3585" max="3585" width="13.140625" customWidth="1"/>
    <col min="3586" max="3586" width="3.42578125" customWidth="1"/>
    <col min="3587" max="3587" width="6.28515625" customWidth="1"/>
    <col min="3588" max="3588" width="1.140625" customWidth="1"/>
    <col min="3589" max="3589" width="0.140625" customWidth="1"/>
    <col min="3590" max="3590" width="0.28515625" customWidth="1"/>
    <col min="3591" max="3591" width="7.140625" customWidth="1"/>
    <col min="3592" max="3592" width="6.42578125" customWidth="1"/>
    <col min="3593" max="3594" width="1.85546875" customWidth="1"/>
    <col min="3595" max="3595" width="4.42578125" customWidth="1"/>
    <col min="3596" max="3596" width="6.28515625" customWidth="1"/>
    <col min="3597" max="3597" width="2.140625" customWidth="1"/>
    <col min="3598" max="3598" width="1.28515625" customWidth="1"/>
    <col min="3831" max="3831" width="0.140625" customWidth="1"/>
    <col min="3832" max="3832" width="13.7109375" customWidth="1"/>
    <col min="3833" max="3833" width="1.7109375" customWidth="1"/>
    <col min="3834" max="3834" width="7.140625" customWidth="1"/>
    <col min="3835" max="3835" width="18.28515625" customWidth="1"/>
    <col min="3836" max="3836" width="16.140625" customWidth="1"/>
    <col min="3837" max="3837" width="4.42578125" customWidth="1"/>
    <col min="3838" max="3838" width="18.85546875" customWidth="1"/>
    <col min="3839" max="3839" width="2.5703125" customWidth="1"/>
    <col min="3840" max="3840" width="7.5703125" customWidth="1"/>
    <col min="3841" max="3841" width="13.140625" customWidth="1"/>
    <col min="3842" max="3842" width="3.42578125" customWidth="1"/>
    <col min="3843" max="3843" width="6.28515625" customWidth="1"/>
    <col min="3844" max="3844" width="1.140625" customWidth="1"/>
    <col min="3845" max="3845" width="0.140625" customWidth="1"/>
    <col min="3846" max="3846" width="0.28515625" customWidth="1"/>
    <col min="3847" max="3847" width="7.140625" customWidth="1"/>
    <col min="3848" max="3848" width="6.42578125" customWidth="1"/>
    <col min="3849" max="3850" width="1.85546875" customWidth="1"/>
    <col min="3851" max="3851" width="4.42578125" customWidth="1"/>
    <col min="3852" max="3852" width="6.28515625" customWidth="1"/>
    <col min="3853" max="3853" width="2.140625" customWidth="1"/>
    <col min="3854" max="3854" width="1.28515625" customWidth="1"/>
    <col min="4087" max="4087" width="0.140625" customWidth="1"/>
    <col min="4088" max="4088" width="13.7109375" customWidth="1"/>
    <col min="4089" max="4089" width="1.7109375" customWidth="1"/>
    <col min="4090" max="4090" width="7.140625" customWidth="1"/>
    <col min="4091" max="4091" width="18.28515625" customWidth="1"/>
    <col min="4092" max="4092" width="16.140625" customWidth="1"/>
    <col min="4093" max="4093" width="4.42578125" customWidth="1"/>
    <col min="4094" max="4094" width="18.85546875" customWidth="1"/>
    <col min="4095" max="4095" width="2.5703125" customWidth="1"/>
    <col min="4096" max="4096" width="7.5703125" customWidth="1"/>
    <col min="4097" max="4097" width="13.140625" customWidth="1"/>
    <col min="4098" max="4098" width="3.42578125" customWidth="1"/>
    <col min="4099" max="4099" width="6.28515625" customWidth="1"/>
    <col min="4100" max="4100" width="1.140625" customWidth="1"/>
    <col min="4101" max="4101" width="0.140625" customWidth="1"/>
    <col min="4102" max="4102" width="0.28515625" customWidth="1"/>
    <col min="4103" max="4103" width="7.140625" customWidth="1"/>
    <col min="4104" max="4104" width="6.42578125" customWidth="1"/>
    <col min="4105" max="4106" width="1.85546875" customWidth="1"/>
    <col min="4107" max="4107" width="4.42578125" customWidth="1"/>
    <col min="4108" max="4108" width="6.28515625" customWidth="1"/>
    <col min="4109" max="4109" width="2.140625" customWidth="1"/>
    <col min="4110" max="4110" width="1.28515625" customWidth="1"/>
    <col min="4343" max="4343" width="0.140625" customWidth="1"/>
    <col min="4344" max="4344" width="13.7109375" customWidth="1"/>
    <col min="4345" max="4345" width="1.7109375" customWidth="1"/>
    <col min="4346" max="4346" width="7.140625" customWidth="1"/>
    <col min="4347" max="4347" width="18.28515625" customWidth="1"/>
    <col min="4348" max="4348" width="16.140625" customWidth="1"/>
    <col min="4349" max="4349" width="4.42578125" customWidth="1"/>
    <col min="4350" max="4350" width="18.85546875" customWidth="1"/>
    <col min="4351" max="4351" width="2.5703125" customWidth="1"/>
    <col min="4352" max="4352" width="7.5703125" customWidth="1"/>
    <col min="4353" max="4353" width="13.140625" customWidth="1"/>
    <col min="4354" max="4354" width="3.42578125" customWidth="1"/>
    <col min="4355" max="4355" width="6.28515625" customWidth="1"/>
    <col min="4356" max="4356" width="1.140625" customWidth="1"/>
    <col min="4357" max="4357" width="0.140625" customWidth="1"/>
    <col min="4358" max="4358" width="0.28515625" customWidth="1"/>
    <col min="4359" max="4359" width="7.140625" customWidth="1"/>
    <col min="4360" max="4360" width="6.42578125" customWidth="1"/>
    <col min="4361" max="4362" width="1.85546875" customWidth="1"/>
    <col min="4363" max="4363" width="4.42578125" customWidth="1"/>
    <col min="4364" max="4364" width="6.28515625" customWidth="1"/>
    <col min="4365" max="4365" width="2.140625" customWidth="1"/>
    <col min="4366" max="4366" width="1.28515625" customWidth="1"/>
    <col min="4599" max="4599" width="0.140625" customWidth="1"/>
    <col min="4600" max="4600" width="13.7109375" customWidth="1"/>
    <col min="4601" max="4601" width="1.7109375" customWidth="1"/>
    <col min="4602" max="4602" width="7.140625" customWidth="1"/>
    <col min="4603" max="4603" width="18.28515625" customWidth="1"/>
    <col min="4604" max="4604" width="16.140625" customWidth="1"/>
    <col min="4605" max="4605" width="4.42578125" customWidth="1"/>
    <col min="4606" max="4606" width="18.85546875" customWidth="1"/>
    <col min="4607" max="4607" width="2.5703125" customWidth="1"/>
    <col min="4608" max="4608" width="7.5703125" customWidth="1"/>
    <col min="4609" max="4609" width="13.140625" customWidth="1"/>
    <col min="4610" max="4610" width="3.42578125" customWidth="1"/>
    <col min="4611" max="4611" width="6.28515625" customWidth="1"/>
    <col min="4612" max="4612" width="1.140625" customWidth="1"/>
    <col min="4613" max="4613" width="0.140625" customWidth="1"/>
    <col min="4614" max="4614" width="0.28515625" customWidth="1"/>
    <col min="4615" max="4615" width="7.140625" customWidth="1"/>
    <col min="4616" max="4616" width="6.42578125" customWidth="1"/>
    <col min="4617" max="4618" width="1.85546875" customWidth="1"/>
    <col min="4619" max="4619" width="4.42578125" customWidth="1"/>
    <col min="4620" max="4620" width="6.28515625" customWidth="1"/>
    <col min="4621" max="4621" width="2.140625" customWidth="1"/>
    <col min="4622" max="4622" width="1.28515625" customWidth="1"/>
    <col min="4855" max="4855" width="0.140625" customWidth="1"/>
    <col min="4856" max="4856" width="13.7109375" customWidth="1"/>
    <col min="4857" max="4857" width="1.7109375" customWidth="1"/>
    <col min="4858" max="4858" width="7.140625" customWidth="1"/>
    <col min="4859" max="4859" width="18.28515625" customWidth="1"/>
    <col min="4860" max="4860" width="16.140625" customWidth="1"/>
    <col min="4861" max="4861" width="4.42578125" customWidth="1"/>
    <col min="4862" max="4862" width="18.85546875" customWidth="1"/>
    <col min="4863" max="4863" width="2.5703125" customWidth="1"/>
    <col min="4864" max="4864" width="7.5703125" customWidth="1"/>
    <col min="4865" max="4865" width="13.140625" customWidth="1"/>
    <col min="4866" max="4866" width="3.42578125" customWidth="1"/>
    <col min="4867" max="4867" width="6.28515625" customWidth="1"/>
    <col min="4868" max="4868" width="1.140625" customWidth="1"/>
    <col min="4869" max="4869" width="0.140625" customWidth="1"/>
    <col min="4870" max="4870" width="0.28515625" customWidth="1"/>
    <col min="4871" max="4871" width="7.140625" customWidth="1"/>
    <col min="4872" max="4872" width="6.42578125" customWidth="1"/>
    <col min="4873" max="4874" width="1.85546875" customWidth="1"/>
    <col min="4875" max="4875" width="4.42578125" customWidth="1"/>
    <col min="4876" max="4876" width="6.28515625" customWidth="1"/>
    <col min="4877" max="4877" width="2.140625" customWidth="1"/>
    <col min="4878" max="4878" width="1.28515625" customWidth="1"/>
    <col min="5111" max="5111" width="0.140625" customWidth="1"/>
    <col min="5112" max="5112" width="13.7109375" customWidth="1"/>
    <col min="5113" max="5113" width="1.7109375" customWidth="1"/>
    <col min="5114" max="5114" width="7.140625" customWidth="1"/>
    <col min="5115" max="5115" width="18.28515625" customWidth="1"/>
    <col min="5116" max="5116" width="16.140625" customWidth="1"/>
    <col min="5117" max="5117" width="4.42578125" customWidth="1"/>
    <col min="5118" max="5118" width="18.85546875" customWidth="1"/>
    <col min="5119" max="5119" width="2.5703125" customWidth="1"/>
    <col min="5120" max="5120" width="7.5703125" customWidth="1"/>
    <col min="5121" max="5121" width="13.140625" customWidth="1"/>
    <col min="5122" max="5122" width="3.42578125" customWidth="1"/>
    <col min="5123" max="5123" width="6.28515625" customWidth="1"/>
    <col min="5124" max="5124" width="1.140625" customWidth="1"/>
    <col min="5125" max="5125" width="0.140625" customWidth="1"/>
    <col min="5126" max="5126" width="0.28515625" customWidth="1"/>
    <col min="5127" max="5127" width="7.140625" customWidth="1"/>
    <col min="5128" max="5128" width="6.42578125" customWidth="1"/>
    <col min="5129" max="5130" width="1.85546875" customWidth="1"/>
    <col min="5131" max="5131" width="4.42578125" customWidth="1"/>
    <col min="5132" max="5132" width="6.28515625" customWidth="1"/>
    <col min="5133" max="5133" width="2.140625" customWidth="1"/>
    <col min="5134" max="5134" width="1.28515625" customWidth="1"/>
    <col min="5367" max="5367" width="0.140625" customWidth="1"/>
    <col min="5368" max="5368" width="13.7109375" customWidth="1"/>
    <col min="5369" max="5369" width="1.7109375" customWidth="1"/>
    <col min="5370" max="5370" width="7.140625" customWidth="1"/>
    <col min="5371" max="5371" width="18.28515625" customWidth="1"/>
    <col min="5372" max="5372" width="16.140625" customWidth="1"/>
    <col min="5373" max="5373" width="4.42578125" customWidth="1"/>
    <col min="5374" max="5374" width="18.85546875" customWidth="1"/>
    <col min="5375" max="5375" width="2.5703125" customWidth="1"/>
    <col min="5376" max="5376" width="7.5703125" customWidth="1"/>
    <col min="5377" max="5377" width="13.140625" customWidth="1"/>
    <col min="5378" max="5378" width="3.42578125" customWidth="1"/>
    <col min="5379" max="5379" width="6.28515625" customWidth="1"/>
    <col min="5380" max="5380" width="1.140625" customWidth="1"/>
    <col min="5381" max="5381" width="0.140625" customWidth="1"/>
    <col min="5382" max="5382" width="0.28515625" customWidth="1"/>
    <col min="5383" max="5383" width="7.140625" customWidth="1"/>
    <col min="5384" max="5384" width="6.42578125" customWidth="1"/>
    <col min="5385" max="5386" width="1.85546875" customWidth="1"/>
    <col min="5387" max="5387" width="4.42578125" customWidth="1"/>
    <col min="5388" max="5388" width="6.28515625" customWidth="1"/>
    <col min="5389" max="5389" width="2.140625" customWidth="1"/>
    <col min="5390" max="5390" width="1.28515625" customWidth="1"/>
    <col min="5623" max="5623" width="0.140625" customWidth="1"/>
    <col min="5624" max="5624" width="13.7109375" customWidth="1"/>
    <col min="5625" max="5625" width="1.7109375" customWidth="1"/>
    <col min="5626" max="5626" width="7.140625" customWidth="1"/>
    <col min="5627" max="5627" width="18.28515625" customWidth="1"/>
    <col min="5628" max="5628" width="16.140625" customWidth="1"/>
    <col min="5629" max="5629" width="4.42578125" customWidth="1"/>
    <col min="5630" max="5630" width="18.85546875" customWidth="1"/>
    <col min="5631" max="5631" width="2.5703125" customWidth="1"/>
    <col min="5632" max="5632" width="7.5703125" customWidth="1"/>
    <col min="5633" max="5633" width="13.140625" customWidth="1"/>
    <col min="5634" max="5634" width="3.42578125" customWidth="1"/>
    <col min="5635" max="5635" width="6.28515625" customWidth="1"/>
    <col min="5636" max="5636" width="1.140625" customWidth="1"/>
    <col min="5637" max="5637" width="0.140625" customWidth="1"/>
    <col min="5638" max="5638" width="0.28515625" customWidth="1"/>
    <col min="5639" max="5639" width="7.140625" customWidth="1"/>
    <col min="5640" max="5640" width="6.42578125" customWidth="1"/>
    <col min="5641" max="5642" width="1.85546875" customWidth="1"/>
    <col min="5643" max="5643" width="4.42578125" customWidth="1"/>
    <col min="5644" max="5644" width="6.28515625" customWidth="1"/>
    <col min="5645" max="5645" width="2.140625" customWidth="1"/>
    <col min="5646" max="5646" width="1.28515625" customWidth="1"/>
    <col min="5879" max="5879" width="0.140625" customWidth="1"/>
    <col min="5880" max="5880" width="13.7109375" customWidth="1"/>
    <col min="5881" max="5881" width="1.7109375" customWidth="1"/>
    <col min="5882" max="5882" width="7.140625" customWidth="1"/>
    <col min="5883" max="5883" width="18.28515625" customWidth="1"/>
    <col min="5884" max="5884" width="16.140625" customWidth="1"/>
    <col min="5885" max="5885" width="4.42578125" customWidth="1"/>
    <col min="5886" max="5886" width="18.85546875" customWidth="1"/>
    <col min="5887" max="5887" width="2.5703125" customWidth="1"/>
    <col min="5888" max="5888" width="7.5703125" customWidth="1"/>
    <col min="5889" max="5889" width="13.140625" customWidth="1"/>
    <col min="5890" max="5890" width="3.42578125" customWidth="1"/>
    <col min="5891" max="5891" width="6.28515625" customWidth="1"/>
    <col min="5892" max="5892" width="1.140625" customWidth="1"/>
    <col min="5893" max="5893" width="0.140625" customWidth="1"/>
    <col min="5894" max="5894" width="0.28515625" customWidth="1"/>
    <col min="5895" max="5895" width="7.140625" customWidth="1"/>
    <col min="5896" max="5896" width="6.42578125" customWidth="1"/>
    <col min="5897" max="5898" width="1.85546875" customWidth="1"/>
    <col min="5899" max="5899" width="4.42578125" customWidth="1"/>
    <col min="5900" max="5900" width="6.28515625" customWidth="1"/>
    <col min="5901" max="5901" width="2.140625" customWidth="1"/>
    <col min="5902" max="5902" width="1.28515625" customWidth="1"/>
    <col min="6135" max="6135" width="0.140625" customWidth="1"/>
    <col min="6136" max="6136" width="13.7109375" customWidth="1"/>
    <col min="6137" max="6137" width="1.7109375" customWidth="1"/>
    <col min="6138" max="6138" width="7.140625" customWidth="1"/>
    <col min="6139" max="6139" width="18.28515625" customWidth="1"/>
    <col min="6140" max="6140" width="16.140625" customWidth="1"/>
    <col min="6141" max="6141" width="4.42578125" customWidth="1"/>
    <col min="6142" max="6142" width="18.85546875" customWidth="1"/>
    <col min="6143" max="6143" width="2.5703125" customWidth="1"/>
    <col min="6144" max="6144" width="7.5703125" customWidth="1"/>
    <col min="6145" max="6145" width="13.140625" customWidth="1"/>
    <col min="6146" max="6146" width="3.42578125" customWidth="1"/>
    <col min="6147" max="6147" width="6.28515625" customWidth="1"/>
    <col min="6148" max="6148" width="1.140625" customWidth="1"/>
    <col min="6149" max="6149" width="0.140625" customWidth="1"/>
    <col min="6150" max="6150" width="0.28515625" customWidth="1"/>
    <col min="6151" max="6151" width="7.140625" customWidth="1"/>
    <col min="6152" max="6152" width="6.42578125" customWidth="1"/>
    <col min="6153" max="6154" width="1.85546875" customWidth="1"/>
    <col min="6155" max="6155" width="4.42578125" customWidth="1"/>
    <col min="6156" max="6156" width="6.28515625" customWidth="1"/>
    <col min="6157" max="6157" width="2.140625" customWidth="1"/>
    <col min="6158" max="6158" width="1.28515625" customWidth="1"/>
    <col min="6391" max="6391" width="0.140625" customWidth="1"/>
    <col min="6392" max="6392" width="13.7109375" customWidth="1"/>
    <col min="6393" max="6393" width="1.7109375" customWidth="1"/>
    <col min="6394" max="6394" width="7.140625" customWidth="1"/>
    <col min="6395" max="6395" width="18.28515625" customWidth="1"/>
    <col min="6396" max="6396" width="16.140625" customWidth="1"/>
    <col min="6397" max="6397" width="4.42578125" customWidth="1"/>
    <col min="6398" max="6398" width="18.85546875" customWidth="1"/>
    <col min="6399" max="6399" width="2.5703125" customWidth="1"/>
    <col min="6400" max="6400" width="7.5703125" customWidth="1"/>
    <col min="6401" max="6401" width="13.140625" customWidth="1"/>
    <col min="6402" max="6402" width="3.42578125" customWidth="1"/>
    <col min="6403" max="6403" width="6.28515625" customWidth="1"/>
    <col min="6404" max="6404" width="1.140625" customWidth="1"/>
    <col min="6405" max="6405" width="0.140625" customWidth="1"/>
    <col min="6406" max="6406" width="0.28515625" customWidth="1"/>
    <col min="6407" max="6407" width="7.140625" customWidth="1"/>
    <col min="6408" max="6408" width="6.42578125" customWidth="1"/>
    <col min="6409" max="6410" width="1.85546875" customWidth="1"/>
    <col min="6411" max="6411" width="4.42578125" customWidth="1"/>
    <col min="6412" max="6412" width="6.28515625" customWidth="1"/>
    <col min="6413" max="6413" width="2.140625" customWidth="1"/>
    <col min="6414" max="6414" width="1.28515625" customWidth="1"/>
    <col min="6647" max="6647" width="0.140625" customWidth="1"/>
    <col min="6648" max="6648" width="13.7109375" customWidth="1"/>
    <col min="6649" max="6649" width="1.7109375" customWidth="1"/>
    <col min="6650" max="6650" width="7.140625" customWidth="1"/>
    <col min="6651" max="6651" width="18.28515625" customWidth="1"/>
    <col min="6652" max="6652" width="16.140625" customWidth="1"/>
    <col min="6653" max="6653" width="4.42578125" customWidth="1"/>
    <col min="6654" max="6654" width="18.85546875" customWidth="1"/>
    <col min="6655" max="6655" width="2.5703125" customWidth="1"/>
    <col min="6656" max="6656" width="7.5703125" customWidth="1"/>
    <col min="6657" max="6657" width="13.140625" customWidth="1"/>
    <col min="6658" max="6658" width="3.42578125" customWidth="1"/>
    <col min="6659" max="6659" width="6.28515625" customWidth="1"/>
    <col min="6660" max="6660" width="1.140625" customWidth="1"/>
    <col min="6661" max="6661" width="0.140625" customWidth="1"/>
    <col min="6662" max="6662" width="0.28515625" customWidth="1"/>
    <col min="6663" max="6663" width="7.140625" customWidth="1"/>
    <col min="6664" max="6664" width="6.42578125" customWidth="1"/>
    <col min="6665" max="6666" width="1.85546875" customWidth="1"/>
    <col min="6667" max="6667" width="4.42578125" customWidth="1"/>
    <col min="6668" max="6668" width="6.28515625" customWidth="1"/>
    <col min="6669" max="6669" width="2.140625" customWidth="1"/>
    <col min="6670" max="6670" width="1.28515625" customWidth="1"/>
    <col min="6903" max="6903" width="0.140625" customWidth="1"/>
    <col min="6904" max="6904" width="13.7109375" customWidth="1"/>
    <col min="6905" max="6905" width="1.7109375" customWidth="1"/>
    <col min="6906" max="6906" width="7.140625" customWidth="1"/>
    <col min="6907" max="6907" width="18.28515625" customWidth="1"/>
    <col min="6908" max="6908" width="16.140625" customWidth="1"/>
    <col min="6909" max="6909" width="4.42578125" customWidth="1"/>
    <col min="6910" max="6910" width="18.85546875" customWidth="1"/>
    <col min="6911" max="6911" width="2.5703125" customWidth="1"/>
    <col min="6912" max="6912" width="7.5703125" customWidth="1"/>
    <col min="6913" max="6913" width="13.140625" customWidth="1"/>
    <col min="6914" max="6914" width="3.42578125" customWidth="1"/>
    <col min="6915" max="6915" width="6.28515625" customWidth="1"/>
    <col min="6916" max="6916" width="1.140625" customWidth="1"/>
    <col min="6917" max="6917" width="0.140625" customWidth="1"/>
    <col min="6918" max="6918" width="0.28515625" customWidth="1"/>
    <col min="6919" max="6919" width="7.140625" customWidth="1"/>
    <col min="6920" max="6920" width="6.42578125" customWidth="1"/>
    <col min="6921" max="6922" width="1.85546875" customWidth="1"/>
    <col min="6923" max="6923" width="4.42578125" customWidth="1"/>
    <col min="6924" max="6924" width="6.28515625" customWidth="1"/>
    <col min="6925" max="6925" width="2.140625" customWidth="1"/>
    <col min="6926" max="6926" width="1.28515625" customWidth="1"/>
    <col min="7159" max="7159" width="0.140625" customWidth="1"/>
    <col min="7160" max="7160" width="13.7109375" customWidth="1"/>
    <col min="7161" max="7161" width="1.7109375" customWidth="1"/>
    <col min="7162" max="7162" width="7.140625" customWidth="1"/>
    <col min="7163" max="7163" width="18.28515625" customWidth="1"/>
    <col min="7164" max="7164" width="16.140625" customWidth="1"/>
    <col min="7165" max="7165" width="4.42578125" customWidth="1"/>
    <col min="7166" max="7166" width="18.85546875" customWidth="1"/>
    <col min="7167" max="7167" width="2.5703125" customWidth="1"/>
    <col min="7168" max="7168" width="7.5703125" customWidth="1"/>
    <col min="7169" max="7169" width="13.140625" customWidth="1"/>
    <col min="7170" max="7170" width="3.42578125" customWidth="1"/>
    <col min="7171" max="7171" width="6.28515625" customWidth="1"/>
    <col min="7172" max="7172" width="1.140625" customWidth="1"/>
    <col min="7173" max="7173" width="0.140625" customWidth="1"/>
    <col min="7174" max="7174" width="0.28515625" customWidth="1"/>
    <col min="7175" max="7175" width="7.140625" customWidth="1"/>
    <col min="7176" max="7176" width="6.42578125" customWidth="1"/>
    <col min="7177" max="7178" width="1.85546875" customWidth="1"/>
    <col min="7179" max="7179" width="4.42578125" customWidth="1"/>
    <col min="7180" max="7180" width="6.28515625" customWidth="1"/>
    <col min="7181" max="7181" width="2.140625" customWidth="1"/>
    <col min="7182" max="7182" width="1.28515625" customWidth="1"/>
    <col min="7415" max="7415" width="0.140625" customWidth="1"/>
    <col min="7416" max="7416" width="13.7109375" customWidth="1"/>
    <col min="7417" max="7417" width="1.7109375" customWidth="1"/>
    <col min="7418" max="7418" width="7.140625" customWidth="1"/>
    <col min="7419" max="7419" width="18.28515625" customWidth="1"/>
    <col min="7420" max="7420" width="16.140625" customWidth="1"/>
    <col min="7421" max="7421" width="4.42578125" customWidth="1"/>
    <col min="7422" max="7422" width="18.85546875" customWidth="1"/>
    <col min="7423" max="7423" width="2.5703125" customWidth="1"/>
    <col min="7424" max="7424" width="7.5703125" customWidth="1"/>
    <col min="7425" max="7425" width="13.140625" customWidth="1"/>
    <col min="7426" max="7426" width="3.42578125" customWidth="1"/>
    <col min="7427" max="7427" width="6.28515625" customWidth="1"/>
    <col min="7428" max="7428" width="1.140625" customWidth="1"/>
    <col min="7429" max="7429" width="0.140625" customWidth="1"/>
    <col min="7430" max="7430" width="0.28515625" customWidth="1"/>
    <col min="7431" max="7431" width="7.140625" customWidth="1"/>
    <col min="7432" max="7432" width="6.42578125" customWidth="1"/>
    <col min="7433" max="7434" width="1.85546875" customWidth="1"/>
    <col min="7435" max="7435" width="4.42578125" customWidth="1"/>
    <col min="7436" max="7436" width="6.28515625" customWidth="1"/>
    <col min="7437" max="7437" width="2.140625" customWidth="1"/>
    <col min="7438" max="7438" width="1.28515625" customWidth="1"/>
    <col min="7671" max="7671" width="0.140625" customWidth="1"/>
    <col min="7672" max="7672" width="13.7109375" customWidth="1"/>
    <col min="7673" max="7673" width="1.7109375" customWidth="1"/>
    <col min="7674" max="7674" width="7.140625" customWidth="1"/>
    <col min="7675" max="7675" width="18.28515625" customWidth="1"/>
    <col min="7676" max="7676" width="16.140625" customWidth="1"/>
    <col min="7677" max="7677" width="4.42578125" customWidth="1"/>
    <col min="7678" max="7678" width="18.85546875" customWidth="1"/>
    <col min="7679" max="7679" width="2.5703125" customWidth="1"/>
    <col min="7680" max="7680" width="7.5703125" customWidth="1"/>
    <col min="7681" max="7681" width="13.140625" customWidth="1"/>
    <col min="7682" max="7682" width="3.42578125" customWidth="1"/>
    <col min="7683" max="7683" width="6.28515625" customWidth="1"/>
    <col min="7684" max="7684" width="1.140625" customWidth="1"/>
    <col min="7685" max="7685" width="0.140625" customWidth="1"/>
    <col min="7686" max="7686" width="0.28515625" customWidth="1"/>
    <col min="7687" max="7687" width="7.140625" customWidth="1"/>
    <col min="7688" max="7688" width="6.42578125" customWidth="1"/>
    <col min="7689" max="7690" width="1.85546875" customWidth="1"/>
    <col min="7691" max="7691" width="4.42578125" customWidth="1"/>
    <col min="7692" max="7692" width="6.28515625" customWidth="1"/>
    <col min="7693" max="7693" width="2.140625" customWidth="1"/>
    <col min="7694" max="7694" width="1.28515625" customWidth="1"/>
    <col min="7927" max="7927" width="0.140625" customWidth="1"/>
    <col min="7928" max="7928" width="13.7109375" customWidth="1"/>
    <col min="7929" max="7929" width="1.7109375" customWidth="1"/>
    <col min="7930" max="7930" width="7.140625" customWidth="1"/>
    <col min="7931" max="7931" width="18.28515625" customWidth="1"/>
    <col min="7932" max="7932" width="16.140625" customWidth="1"/>
    <col min="7933" max="7933" width="4.42578125" customWidth="1"/>
    <col min="7934" max="7934" width="18.85546875" customWidth="1"/>
    <col min="7935" max="7935" width="2.5703125" customWidth="1"/>
    <col min="7936" max="7936" width="7.5703125" customWidth="1"/>
    <col min="7937" max="7937" width="13.140625" customWidth="1"/>
    <col min="7938" max="7938" width="3.42578125" customWidth="1"/>
    <col min="7939" max="7939" width="6.28515625" customWidth="1"/>
    <col min="7940" max="7940" width="1.140625" customWidth="1"/>
    <col min="7941" max="7941" width="0.140625" customWidth="1"/>
    <col min="7942" max="7942" width="0.28515625" customWidth="1"/>
    <col min="7943" max="7943" width="7.140625" customWidth="1"/>
    <col min="7944" max="7944" width="6.42578125" customWidth="1"/>
    <col min="7945" max="7946" width="1.85546875" customWidth="1"/>
    <col min="7947" max="7947" width="4.42578125" customWidth="1"/>
    <col min="7948" max="7948" width="6.28515625" customWidth="1"/>
    <col min="7949" max="7949" width="2.140625" customWidth="1"/>
    <col min="7950" max="7950" width="1.28515625" customWidth="1"/>
    <col min="8183" max="8183" width="0.140625" customWidth="1"/>
    <col min="8184" max="8184" width="13.7109375" customWidth="1"/>
    <col min="8185" max="8185" width="1.7109375" customWidth="1"/>
    <col min="8186" max="8186" width="7.140625" customWidth="1"/>
    <col min="8187" max="8187" width="18.28515625" customWidth="1"/>
    <col min="8188" max="8188" width="16.140625" customWidth="1"/>
    <col min="8189" max="8189" width="4.42578125" customWidth="1"/>
    <col min="8190" max="8190" width="18.85546875" customWidth="1"/>
    <col min="8191" max="8191" width="2.5703125" customWidth="1"/>
    <col min="8192" max="8192" width="7.5703125" customWidth="1"/>
    <col min="8193" max="8193" width="13.140625" customWidth="1"/>
    <col min="8194" max="8194" width="3.42578125" customWidth="1"/>
    <col min="8195" max="8195" width="6.28515625" customWidth="1"/>
    <col min="8196" max="8196" width="1.140625" customWidth="1"/>
    <col min="8197" max="8197" width="0.140625" customWidth="1"/>
    <col min="8198" max="8198" width="0.28515625" customWidth="1"/>
    <col min="8199" max="8199" width="7.140625" customWidth="1"/>
    <col min="8200" max="8200" width="6.42578125" customWidth="1"/>
    <col min="8201" max="8202" width="1.85546875" customWidth="1"/>
    <col min="8203" max="8203" width="4.42578125" customWidth="1"/>
    <col min="8204" max="8204" width="6.28515625" customWidth="1"/>
    <col min="8205" max="8205" width="2.140625" customWidth="1"/>
    <col min="8206" max="8206" width="1.28515625" customWidth="1"/>
    <col min="8439" max="8439" width="0.140625" customWidth="1"/>
    <col min="8440" max="8440" width="13.7109375" customWidth="1"/>
    <col min="8441" max="8441" width="1.7109375" customWidth="1"/>
    <col min="8442" max="8442" width="7.140625" customWidth="1"/>
    <col min="8443" max="8443" width="18.28515625" customWidth="1"/>
    <col min="8444" max="8444" width="16.140625" customWidth="1"/>
    <col min="8445" max="8445" width="4.42578125" customWidth="1"/>
    <col min="8446" max="8446" width="18.85546875" customWidth="1"/>
    <col min="8447" max="8447" width="2.5703125" customWidth="1"/>
    <col min="8448" max="8448" width="7.5703125" customWidth="1"/>
    <col min="8449" max="8449" width="13.140625" customWidth="1"/>
    <col min="8450" max="8450" width="3.42578125" customWidth="1"/>
    <col min="8451" max="8451" width="6.28515625" customWidth="1"/>
    <col min="8452" max="8452" width="1.140625" customWidth="1"/>
    <col min="8453" max="8453" width="0.140625" customWidth="1"/>
    <col min="8454" max="8454" width="0.28515625" customWidth="1"/>
    <col min="8455" max="8455" width="7.140625" customWidth="1"/>
    <col min="8456" max="8456" width="6.42578125" customWidth="1"/>
    <col min="8457" max="8458" width="1.85546875" customWidth="1"/>
    <col min="8459" max="8459" width="4.42578125" customWidth="1"/>
    <col min="8460" max="8460" width="6.28515625" customWidth="1"/>
    <col min="8461" max="8461" width="2.140625" customWidth="1"/>
    <col min="8462" max="8462" width="1.28515625" customWidth="1"/>
    <col min="8695" max="8695" width="0.140625" customWidth="1"/>
    <col min="8696" max="8696" width="13.7109375" customWidth="1"/>
    <col min="8697" max="8697" width="1.7109375" customWidth="1"/>
    <col min="8698" max="8698" width="7.140625" customWidth="1"/>
    <col min="8699" max="8699" width="18.28515625" customWidth="1"/>
    <col min="8700" max="8700" width="16.140625" customWidth="1"/>
    <col min="8701" max="8701" width="4.42578125" customWidth="1"/>
    <col min="8702" max="8702" width="18.85546875" customWidth="1"/>
    <col min="8703" max="8703" width="2.5703125" customWidth="1"/>
    <col min="8704" max="8704" width="7.5703125" customWidth="1"/>
    <col min="8705" max="8705" width="13.140625" customWidth="1"/>
    <col min="8706" max="8706" width="3.42578125" customWidth="1"/>
    <col min="8707" max="8707" width="6.28515625" customWidth="1"/>
    <col min="8708" max="8708" width="1.140625" customWidth="1"/>
    <col min="8709" max="8709" width="0.140625" customWidth="1"/>
    <col min="8710" max="8710" width="0.28515625" customWidth="1"/>
    <col min="8711" max="8711" width="7.140625" customWidth="1"/>
    <col min="8712" max="8712" width="6.42578125" customWidth="1"/>
    <col min="8713" max="8714" width="1.85546875" customWidth="1"/>
    <col min="8715" max="8715" width="4.42578125" customWidth="1"/>
    <col min="8716" max="8716" width="6.28515625" customWidth="1"/>
    <col min="8717" max="8717" width="2.140625" customWidth="1"/>
    <col min="8718" max="8718" width="1.28515625" customWidth="1"/>
    <col min="8951" max="8951" width="0.140625" customWidth="1"/>
    <col min="8952" max="8952" width="13.7109375" customWidth="1"/>
    <col min="8953" max="8953" width="1.7109375" customWidth="1"/>
    <col min="8954" max="8954" width="7.140625" customWidth="1"/>
    <col min="8955" max="8955" width="18.28515625" customWidth="1"/>
    <col min="8956" max="8956" width="16.140625" customWidth="1"/>
    <col min="8957" max="8957" width="4.42578125" customWidth="1"/>
    <col min="8958" max="8958" width="18.85546875" customWidth="1"/>
    <col min="8959" max="8959" width="2.5703125" customWidth="1"/>
    <col min="8960" max="8960" width="7.5703125" customWidth="1"/>
    <col min="8961" max="8961" width="13.140625" customWidth="1"/>
    <col min="8962" max="8962" width="3.42578125" customWidth="1"/>
    <col min="8963" max="8963" width="6.28515625" customWidth="1"/>
    <col min="8964" max="8964" width="1.140625" customWidth="1"/>
    <col min="8965" max="8965" width="0.140625" customWidth="1"/>
    <col min="8966" max="8966" width="0.28515625" customWidth="1"/>
    <col min="8967" max="8967" width="7.140625" customWidth="1"/>
    <col min="8968" max="8968" width="6.42578125" customWidth="1"/>
    <col min="8969" max="8970" width="1.85546875" customWidth="1"/>
    <col min="8971" max="8971" width="4.42578125" customWidth="1"/>
    <col min="8972" max="8972" width="6.28515625" customWidth="1"/>
    <col min="8973" max="8973" width="2.140625" customWidth="1"/>
    <col min="8974" max="8974" width="1.28515625" customWidth="1"/>
    <col min="9207" max="9207" width="0.140625" customWidth="1"/>
    <col min="9208" max="9208" width="13.7109375" customWidth="1"/>
    <col min="9209" max="9209" width="1.7109375" customWidth="1"/>
    <col min="9210" max="9210" width="7.140625" customWidth="1"/>
    <col min="9211" max="9211" width="18.28515625" customWidth="1"/>
    <col min="9212" max="9212" width="16.140625" customWidth="1"/>
    <col min="9213" max="9213" width="4.42578125" customWidth="1"/>
    <col min="9214" max="9214" width="18.85546875" customWidth="1"/>
    <col min="9215" max="9215" width="2.5703125" customWidth="1"/>
    <col min="9216" max="9216" width="7.5703125" customWidth="1"/>
    <col min="9217" max="9217" width="13.140625" customWidth="1"/>
    <col min="9218" max="9218" width="3.42578125" customWidth="1"/>
    <col min="9219" max="9219" width="6.28515625" customWidth="1"/>
    <col min="9220" max="9220" width="1.140625" customWidth="1"/>
    <col min="9221" max="9221" width="0.140625" customWidth="1"/>
    <col min="9222" max="9222" width="0.28515625" customWidth="1"/>
    <col min="9223" max="9223" width="7.140625" customWidth="1"/>
    <col min="9224" max="9224" width="6.42578125" customWidth="1"/>
    <col min="9225" max="9226" width="1.85546875" customWidth="1"/>
    <col min="9227" max="9227" width="4.42578125" customWidth="1"/>
    <col min="9228" max="9228" width="6.28515625" customWidth="1"/>
    <col min="9229" max="9229" width="2.140625" customWidth="1"/>
    <col min="9230" max="9230" width="1.28515625" customWidth="1"/>
    <col min="9463" max="9463" width="0.140625" customWidth="1"/>
    <col min="9464" max="9464" width="13.7109375" customWidth="1"/>
    <col min="9465" max="9465" width="1.7109375" customWidth="1"/>
    <col min="9466" max="9466" width="7.140625" customWidth="1"/>
    <col min="9467" max="9467" width="18.28515625" customWidth="1"/>
    <col min="9468" max="9468" width="16.140625" customWidth="1"/>
    <col min="9469" max="9469" width="4.42578125" customWidth="1"/>
    <col min="9470" max="9470" width="18.85546875" customWidth="1"/>
    <col min="9471" max="9471" width="2.5703125" customWidth="1"/>
    <col min="9472" max="9472" width="7.5703125" customWidth="1"/>
    <col min="9473" max="9473" width="13.140625" customWidth="1"/>
    <col min="9474" max="9474" width="3.42578125" customWidth="1"/>
    <col min="9475" max="9475" width="6.28515625" customWidth="1"/>
    <col min="9476" max="9476" width="1.140625" customWidth="1"/>
    <col min="9477" max="9477" width="0.140625" customWidth="1"/>
    <col min="9478" max="9478" width="0.28515625" customWidth="1"/>
    <col min="9479" max="9479" width="7.140625" customWidth="1"/>
    <col min="9480" max="9480" width="6.42578125" customWidth="1"/>
    <col min="9481" max="9482" width="1.85546875" customWidth="1"/>
    <col min="9483" max="9483" width="4.42578125" customWidth="1"/>
    <col min="9484" max="9484" width="6.28515625" customWidth="1"/>
    <col min="9485" max="9485" width="2.140625" customWidth="1"/>
    <col min="9486" max="9486" width="1.28515625" customWidth="1"/>
    <col min="9719" max="9719" width="0.140625" customWidth="1"/>
    <col min="9720" max="9720" width="13.7109375" customWidth="1"/>
    <col min="9721" max="9721" width="1.7109375" customWidth="1"/>
    <col min="9722" max="9722" width="7.140625" customWidth="1"/>
    <col min="9723" max="9723" width="18.28515625" customWidth="1"/>
    <col min="9724" max="9724" width="16.140625" customWidth="1"/>
    <col min="9725" max="9725" width="4.42578125" customWidth="1"/>
    <col min="9726" max="9726" width="18.85546875" customWidth="1"/>
    <col min="9727" max="9727" width="2.5703125" customWidth="1"/>
    <col min="9728" max="9728" width="7.5703125" customWidth="1"/>
    <col min="9729" max="9729" width="13.140625" customWidth="1"/>
    <col min="9730" max="9730" width="3.42578125" customWidth="1"/>
    <col min="9731" max="9731" width="6.28515625" customWidth="1"/>
    <col min="9732" max="9732" width="1.140625" customWidth="1"/>
    <col min="9733" max="9733" width="0.140625" customWidth="1"/>
    <col min="9734" max="9734" width="0.28515625" customWidth="1"/>
    <col min="9735" max="9735" width="7.140625" customWidth="1"/>
    <col min="9736" max="9736" width="6.42578125" customWidth="1"/>
    <col min="9737" max="9738" width="1.85546875" customWidth="1"/>
    <col min="9739" max="9739" width="4.42578125" customWidth="1"/>
    <col min="9740" max="9740" width="6.28515625" customWidth="1"/>
    <col min="9741" max="9741" width="2.140625" customWidth="1"/>
    <col min="9742" max="9742" width="1.28515625" customWidth="1"/>
    <col min="9975" max="9975" width="0.140625" customWidth="1"/>
    <col min="9976" max="9976" width="13.7109375" customWidth="1"/>
    <col min="9977" max="9977" width="1.7109375" customWidth="1"/>
    <col min="9978" max="9978" width="7.140625" customWidth="1"/>
    <col min="9979" max="9979" width="18.28515625" customWidth="1"/>
    <col min="9980" max="9980" width="16.140625" customWidth="1"/>
    <col min="9981" max="9981" width="4.42578125" customWidth="1"/>
    <col min="9982" max="9982" width="18.85546875" customWidth="1"/>
    <col min="9983" max="9983" width="2.5703125" customWidth="1"/>
    <col min="9984" max="9984" width="7.5703125" customWidth="1"/>
    <col min="9985" max="9985" width="13.140625" customWidth="1"/>
    <col min="9986" max="9986" width="3.42578125" customWidth="1"/>
    <col min="9987" max="9987" width="6.28515625" customWidth="1"/>
    <col min="9988" max="9988" width="1.140625" customWidth="1"/>
    <col min="9989" max="9989" width="0.140625" customWidth="1"/>
    <col min="9990" max="9990" width="0.28515625" customWidth="1"/>
    <col min="9991" max="9991" width="7.140625" customWidth="1"/>
    <col min="9992" max="9992" width="6.42578125" customWidth="1"/>
    <col min="9993" max="9994" width="1.85546875" customWidth="1"/>
    <col min="9995" max="9995" width="4.42578125" customWidth="1"/>
    <col min="9996" max="9996" width="6.28515625" customWidth="1"/>
    <col min="9997" max="9997" width="2.140625" customWidth="1"/>
    <col min="9998" max="9998" width="1.28515625" customWidth="1"/>
    <col min="10231" max="10231" width="0.140625" customWidth="1"/>
    <col min="10232" max="10232" width="13.7109375" customWidth="1"/>
    <col min="10233" max="10233" width="1.7109375" customWidth="1"/>
    <col min="10234" max="10234" width="7.140625" customWidth="1"/>
    <col min="10235" max="10235" width="18.28515625" customWidth="1"/>
    <col min="10236" max="10236" width="16.140625" customWidth="1"/>
    <col min="10237" max="10237" width="4.42578125" customWidth="1"/>
    <col min="10238" max="10238" width="18.85546875" customWidth="1"/>
    <col min="10239" max="10239" width="2.5703125" customWidth="1"/>
    <col min="10240" max="10240" width="7.5703125" customWidth="1"/>
    <col min="10241" max="10241" width="13.140625" customWidth="1"/>
    <col min="10242" max="10242" width="3.42578125" customWidth="1"/>
    <col min="10243" max="10243" width="6.28515625" customWidth="1"/>
    <col min="10244" max="10244" width="1.140625" customWidth="1"/>
    <col min="10245" max="10245" width="0.140625" customWidth="1"/>
    <col min="10246" max="10246" width="0.28515625" customWidth="1"/>
    <col min="10247" max="10247" width="7.140625" customWidth="1"/>
    <col min="10248" max="10248" width="6.42578125" customWidth="1"/>
    <col min="10249" max="10250" width="1.85546875" customWidth="1"/>
    <col min="10251" max="10251" width="4.42578125" customWidth="1"/>
    <col min="10252" max="10252" width="6.28515625" customWidth="1"/>
    <col min="10253" max="10253" width="2.140625" customWidth="1"/>
    <col min="10254" max="10254" width="1.28515625" customWidth="1"/>
    <col min="10487" max="10487" width="0.140625" customWidth="1"/>
    <col min="10488" max="10488" width="13.7109375" customWidth="1"/>
    <col min="10489" max="10489" width="1.7109375" customWidth="1"/>
    <col min="10490" max="10490" width="7.140625" customWidth="1"/>
    <col min="10491" max="10491" width="18.28515625" customWidth="1"/>
    <col min="10492" max="10492" width="16.140625" customWidth="1"/>
    <col min="10493" max="10493" width="4.42578125" customWidth="1"/>
    <col min="10494" max="10494" width="18.85546875" customWidth="1"/>
    <col min="10495" max="10495" width="2.5703125" customWidth="1"/>
    <col min="10496" max="10496" width="7.5703125" customWidth="1"/>
    <col min="10497" max="10497" width="13.140625" customWidth="1"/>
    <col min="10498" max="10498" width="3.42578125" customWidth="1"/>
    <col min="10499" max="10499" width="6.28515625" customWidth="1"/>
    <col min="10500" max="10500" width="1.140625" customWidth="1"/>
    <col min="10501" max="10501" width="0.140625" customWidth="1"/>
    <col min="10502" max="10502" width="0.28515625" customWidth="1"/>
    <col min="10503" max="10503" width="7.140625" customWidth="1"/>
    <col min="10504" max="10504" width="6.42578125" customWidth="1"/>
    <col min="10505" max="10506" width="1.85546875" customWidth="1"/>
    <col min="10507" max="10507" width="4.42578125" customWidth="1"/>
    <col min="10508" max="10508" width="6.28515625" customWidth="1"/>
    <col min="10509" max="10509" width="2.140625" customWidth="1"/>
    <col min="10510" max="10510" width="1.28515625" customWidth="1"/>
    <col min="10743" max="10743" width="0.140625" customWidth="1"/>
    <col min="10744" max="10744" width="13.7109375" customWidth="1"/>
    <col min="10745" max="10745" width="1.7109375" customWidth="1"/>
    <col min="10746" max="10746" width="7.140625" customWidth="1"/>
    <col min="10747" max="10747" width="18.28515625" customWidth="1"/>
    <col min="10748" max="10748" width="16.140625" customWidth="1"/>
    <col min="10749" max="10749" width="4.42578125" customWidth="1"/>
    <col min="10750" max="10750" width="18.85546875" customWidth="1"/>
    <col min="10751" max="10751" width="2.5703125" customWidth="1"/>
    <col min="10752" max="10752" width="7.5703125" customWidth="1"/>
    <col min="10753" max="10753" width="13.140625" customWidth="1"/>
    <col min="10754" max="10754" width="3.42578125" customWidth="1"/>
    <col min="10755" max="10755" width="6.28515625" customWidth="1"/>
    <col min="10756" max="10756" width="1.140625" customWidth="1"/>
    <col min="10757" max="10757" width="0.140625" customWidth="1"/>
    <col min="10758" max="10758" width="0.28515625" customWidth="1"/>
    <col min="10759" max="10759" width="7.140625" customWidth="1"/>
    <col min="10760" max="10760" width="6.42578125" customWidth="1"/>
    <col min="10761" max="10762" width="1.85546875" customWidth="1"/>
    <col min="10763" max="10763" width="4.42578125" customWidth="1"/>
    <col min="10764" max="10764" width="6.28515625" customWidth="1"/>
    <col min="10765" max="10765" width="2.140625" customWidth="1"/>
    <col min="10766" max="10766" width="1.28515625" customWidth="1"/>
    <col min="10999" max="10999" width="0.140625" customWidth="1"/>
    <col min="11000" max="11000" width="13.7109375" customWidth="1"/>
    <col min="11001" max="11001" width="1.7109375" customWidth="1"/>
    <col min="11002" max="11002" width="7.140625" customWidth="1"/>
    <col min="11003" max="11003" width="18.28515625" customWidth="1"/>
    <col min="11004" max="11004" width="16.140625" customWidth="1"/>
    <col min="11005" max="11005" width="4.42578125" customWidth="1"/>
    <col min="11006" max="11006" width="18.85546875" customWidth="1"/>
    <col min="11007" max="11007" width="2.5703125" customWidth="1"/>
    <col min="11008" max="11008" width="7.5703125" customWidth="1"/>
    <col min="11009" max="11009" width="13.140625" customWidth="1"/>
    <col min="11010" max="11010" width="3.42578125" customWidth="1"/>
    <col min="11011" max="11011" width="6.28515625" customWidth="1"/>
    <col min="11012" max="11012" width="1.140625" customWidth="1"/>
    <col min="11013" max="11013" width="0.140625" customWidth="1"/>
    <col min="11014" max="11014" width="0.28515625" customWidth="1"/>
    <col min="11015" max="11015" width="7.140625" customWidth="1"/>
    <col min="11016" max="11016" width="6.42578125" customWidth="1"/>
    <col min="11017" max="11018" width="1.85546875" customWidth="1"/>
    <col min="11019" max="11019" width="4.42578125" customWidth="1"/>
    <col min="11020" max="11020" width="6.28515625" customWidth="1"/>
    <col min="11021" max="11021" width="2.140625" customWidth="1"/>
    <col min="11022" max="11022" width="1.28515625" customWidth="1"/>
    <col min="11255" max="11255" width="0.140625" customWidth="1"/>
    <col min="11256" max="11256" width="13.7109375" customWidth="1"/>
    <col min="11257" max="11257" width="1.7109375" customWidth="1"/>
    <col min="11258" max="11258" width="7.140625" customWidth="1"/>
    <col min="11259" max="11259" width="18.28515625" customWidth="1"/>
    <col min="11260" max="11260" width="16.140625" customWidth="1"/>
    <col min="11261" max="11261" width="4.42578125" customWidth="1"/>
    <col min="11262" max="11262" width="18.85546875" customWidth="1"/>
    <col min="11263" max="11263" width="2.5703125" customWidth="1"/>
    <col min="11264" max="11264" width="7.5703125" customWidth="1"/>
    <col min="11265" max="11265" width="13.140625" customWidth="1"/>
    <col min="11266" max="11266" width="3.42578125" customWidth="1"/>
    <col min="11267" max="11267" width="6.28515625" customWidth="1"/>
    <col min="11268" max="11268" width="1.140625" customWidth="1"/>
    <col min="11269" max="11269" width="0.140625" customWidth="1"/>
    <col min="11270" max="11270" width="0.28515625" customWidth="1"/>
    <col min="11271" max="11271" width="7.140625" customWidth="1"/>
    <col min="11272" max="11272" width="6.42578125" customWidth="1"/>
    <col min="11273" max="11274" width="1.85546875" customWidth="1"/>
    <col min="11275" max="11275" width="4.42578125" customWidth="1"/>
    <col min="11276" max="11276" width="6.28515625" customWidth="1"/>
    <col min="11277" max="11277" width="2.140625" customWidth="1"/>
    <col min="11278" max="11278" width="1.28515625" customWidth="1"/>
    <col min="11511" max="11511" width="0.140625" customWidth="1"/>
    <col min="11512" max="11512" width="13.7109375" customWidth="1"/>
    <col min="11513" max="11513" width="1.7109375" customWidth="1"/>
    <col min="11514" max="11514" width="7.140625" customWidth="1"/>
    <col min="11515" max="11515" width="18.28515625" customWidth="1"/>
    <col min="11516" max="11516" width="16.140625" customWidth="1"/>
    <col min="11517" max="11517" width="4.42578125" customWidth="1"/>
    <col min="11518" max="11518" width="18.85546875" customWidth="1"/>
    <col min="11519" max="11519" width="2.5703125" customWidth="1"/>
    <col min="11520" max="11520" width="7.5703125" customWidth="1"/>
    <col min="11521" max="11521" width="13.140625" customWidth="1"/>
    <col min="11522" max="11522" width="3.42578125" customWidth="1"/>
    <col min="11523" max="11523" width="6.28515625" customWidth="1"/>
    <col min="11524" max="11524" width="1.140625" customWidth="1"/>
    <col min="11525" max="11525" width="0.140625" customWidth="1"/>
    <col min="11526" max="11526" width="0.28515625" customWidth="1"/>
    <col min="11527" max="11527" width="7.140625" customWidth="1"/>
    <col min="11528" max="11528" width="6.42578125" customWidth="1"/>
    <col min="11529" max="11530" width="1.85546875" customWidth="1"/>
    <col min="11531" max="11531" width="4.42578125" customWidth="1"/>
    <col min="11532" max="11532" width="6.28515625" customWidth="1"/>
    <col min="11533" max="11533" width="2.140625" customWidth="1"/>
    <col min="11534" max="11534" width="1.28515625" customWidth="1"/>
    <col min="11767" max="11767" width="0.140625" customWidth="1"/>
    <col min="11768" max="11768" width="13.7109375" customWidth="1"/>
    <col min="11769" max="11769" width="1.7109375" customWidth="1"/>
    <col min="11770" max="11770" width="7.140625" customWidth="1"/>
    <col min="11771" max="11771" width="18.28515625" customWidth="1"/>
    <col min="11772" max="11772" width="16.140625" customWidth="1"/>
    <col min="11773" max="11773" width="4.42578125" customWidth="1"/>
    <col min="11774" max="11774" width="18.85546875" customWidth="1"/>
    <col min="11775" max="11775" width="2.5703125" customWidth="1"/>
    <col min="11776" max="11776" width="7.5703125" customWidth="1"/>
    <col min="11777" max="11777" width="13.140625" customWidth="1"/>
    <col min="11778" max="11778" width="3.42578125" customWidth="1"/>
    <col min="11779" max="11779" width="6.28515625" customWidth="1"/>
    <col min="11780" max="11780" width="1.140625" customWidth="1"/>
    <col min="11781" max="11781" width="0.140625" customWidth="1"/>
    <col min="11782" max="11782" width="0.28515625" customWidth="1"/>
    <col min="11783" max="11783" width="7.140625" customWidth="1"/>
    <col min="11784" max="11784" width="6.42578125" customWidth="1"/>
    <col min="11785" max="11786" width="1.85546875" customWidth="1"/>
    <col min="11787" max="11787" width="4.42578125" customWidth="1"/>
    <col min="11788" max="11788" width="6.28515625" customWidth="1"/>
    <col min="11789" max="11789" width="2.140625" customWidth="1"/>
    <col min="11790" max="11790" width="1.28515625" customWidth="1"/>
    <col min="12023" max="12023" width="0.140625" customWidth="1"/>
    <col min="12024" max="12024" width="13.7109375" customWidth="1"/>
    <col min="12025" max="12025" width="1.7109375" customWidth="1"/>
    <col min="12026" max="12026" width="7.140625" customWidth="1"/>
    <col min="12027" max="12027" width="18.28515625" customWidth="1"/>
    <col min="12028" max="12028" width="16.140625" customWidth="1"/>
    <col min="12029" max="12029" width="4.42578125" customWidth="1"/>
    <col min="12030" max="12030" width="18.85546875" customWidth="1"/>
    <col min="12031" max="12031" width="2.5703125" customWidth="1"/>
    <col min="12032" max="12032" width="7.5703125" customWidth="1"/>
    <col min="12033" max="12033" width="13.140625" customWidth="1"/>
    <col min="12034" max="12034" width="3.42578125" customWidth="1"/>
    <col min="12035" max="12035" width="6.28515625" customWidth="1"/>
    <col min="12036" max="12036" width="1.140625" customWidth="1"/>
    <col min="12037" max="12037" width="0.140625" customWidth="1"/>
    <col min="12038" max="12038" width="0.28515625" customWidth="1"/>
    <col min="12039" max="12039" width="7.140625" customWidth="1"/>
    <col min="12040" max="12040" width="6.42578125" customWidth="1"/>
    <col min="12041" max="12042" width="1.85546875" customWidth="1"/>
    <col min="12043" max="12043" width="4.42578125" customWidth="1"/>
    <col min="12044" max="12044" width="6.28515625" customWidth="1"/>
    <col min="12045" max="12045" width="2.140625" customWidth="1"/>
    <col min="12046" max="12046" width="1.28515625" customWidth="1"/>
    <col min="12279" max="12279" width="0.140625" customWidth="1"/>
    <col min="12280" max="12280" width="13.7109375" customWidth="1"/>
    <col min="12281" max="12281" width="1.7109375" customWidth="1"/>
    <col min="12282" max="12282" width="7.140625" customWidth="1"/>
    <col min="12283" max="12283" width="18.28515625" customWidth="1"/>
    <col min="12284" max="12284" width="16.140625" customWidth="1"/>
    <col min="12285" max="12285" width="4.42578125" customWidth="1"/>
    <col min="12286" max="12286" width="18.85546875" customWidth="1"/>
    <col min="12287" max="12287" width="2.5703125" customWidth="1"/>
    <col min="12288" max="12288" width="7.5703125" customWidth="1"/>
    <col min="12289" max="12289" width="13.140625" customWidth="1"/>
    <col min="12290" max="12290" width="3.42578125" customWidth="1"/>
    <col min="12291" max="12291" width="6.28515625" customWidth="1"/>
    <col min="12292" max="12292" width="1.140625" customWidth="1"/>
    <col min="12293" max="12293" width="0.140625" customWidth="1"/>
    <col min="12294" max="12294" width="0.28515625" customWidth="1"/>
    <col min="12295" max="12295" width="7.140625" customWidth="1"/>
    <col min="12296" max="12296" width="6.42578125" customWidth="1"/>
    <col min="12297" max="12298" width="1.85546875" customWidth="1"/>
    <col min="12299" max="12299" width="4.42578125" customWidth="1"/>
    <col min="12300" max="12300" width="6.28515625" customWidth="1"/>
    <col min="12301" max="12301" width="2.140625" customWidth="1"/>
    <col min="12302" max="12302" width="1.28515625" customWidth="1"/>
    <col min="12535" max="12535" width="0.140625" customWidth="1"/>
    <col min="12536" max="12536" width="13.7109375" customWidth="1"/>
    <col min="12537" max="12537" width="1.7109375" customWidth="1"/>
    <col min="12538" max="12538" width="7.140625" customWidth="1"/>
    <col min="12539" max="12539" width="18.28515625" customWidth="1"/>
    <col min="12540" max="12540" width="16.140625" customWidth="1"/>
    <col min="12541" max="12541" width="4.42578125" customWidth="1"/>
    <col min="12542" max="12542" width="18.85546875" customWidth="1"/>
    <col min="12543" max="12543" width="2.5703125" customWidth="1"/>
    <col min="12544" max="12544" width="7.5703125" customWidth="1"/>
    <col min="12545" max="12545" width="13.140625" customWidth="1"/>
    <col min="12546" max="12546" width="3.42578125" customWidth="1"/>
    <col min="12547" max="12547" width="6.28515625" customWidth="1"/>
    <col min="12548" max="12548" width="1.140625" customWidth="1"/>
    <col min="12549" max="12549" width="0.140625" customWidth="1"/>
    <col min="12550" max="12550" width="0.28515625" customWidth="1"/>
    <col min="12551" max="12551" width="7.140625" customWidth="1"/>
    <col min="12552" max="12552" width="6.42578125" customWidth="1"/>
    <col min="12553" max="12554" width="1.85546875" customWidth="1"/>
    <col min="12555" max="12555" width="4.42578125" customWidth="1"/>
    <col min="12556" max="12556" width="6.28515625" customWidth="1"/>
    <col min="12557" max="12557" width="2.140625" customWidth="1"/>
    <col min="12558" max="12558" width="1.28515625" customWidth="1"/>
    <col min="12791" max="12791" width="0.140625" customWidth="1"/>
    <col min="12792" max="12792" width="13.7109375" customWidth="1"/>
    <col min="12793" max="12793" width="1.7109375" customWidth="1"/>
    <col min="12794" max="12794" width="7.140625" customWidth="1"/>
    <col min="12795" max="12795" width="18.28515625" customWidth="1"/>
    <col min="12796" max="12796" width="16.140625" customWidth="1"/>
    <col min="12797" max="12797" width="4.42578125" customWidth="1"/>
    <col min="12798" max="12798" width="18.85546875" customWidth="1"/>
    <col min="12799" max="12799" width="2.5703125" customWidth="1"/>
    <col min="12800" max="12800" width="7.5703125" customWidth="1"/>
    <col min="12801" max="12801" width="13.140625" customWidth="1"/>
    <col min="12802" max="12802" width="3.42578125" customWidth="1"/>
    <col min="12803" max="12803" width="6.28515625" customWidth="1"/>
    <col min="12804" max="12804" width="1.140625" customWidth="1"/>
    <col min="12805" max="12805" width="0.140625" customWidth="1"/>
    <col min="12806" max="12806" width="0.28515625" customWidth="1"/>
    <col min="12807" max="12807" width="7.140625" customWidth="1"/>
    <col min="12808" max="12808" width="6.42578125" customWidth="1"/>
    <col min="12809" max="12810" width="1.85546875" customWidth="1"/>
    <col min="12811" max="12811" width="4.42578125" customWidth="1"/>
    <col min="12812" max="12812" width="6.28515625" customWidth="1"/>
    <col min="12813" max="12813" width="2.140625" customWidth="1"/>
    <col min="12814" max="12814" width="1.28515625" customWidth="1"/>
    <col min="13047" max="13047" width="0.140625" customWidth="1"/>
    <col min="13048" max="13048" width="13.7109375" customWidth="1"/>
    <col min="13049" max="13049" width="1.7109375" customWidth="1"/>
    <col min="13050" max="13050" width="7.140625" customWidth="1"/>
    <col min="13051" max="13051" width="18.28515625" customWidth="1"/>
    <col min="13052" max="13052" width="16.140625" customWidth="1"/>
    <col min="13053" max="13053" width="4.42578125" customWidth="1"/>
    <col min="13054" max="13054" width="18.85546875" customWidth="1"/>
    <col min="13055" max="13055" width="2.5703125" customWidth="1"/>
    <col min="13056" max="13056" width="7.5703125" customWidth="1"/>
    <col min="13057" max="13057" width="13.140625" customWidth="1"/>
    <col min="13058" max="13058" width="3.42578125" customWidth="1"/>
    <col min="13059" max="13059" width="6.28515625" customWidth="1"/>
    <col min="13060" max="13060" width="1.140625" customWidth="1"/>
    <col min="13061" max="13061" width="0.140625" customWidth="1"/>
    <col min="13062" max="13062" width="0.28515625" customWidth="1"/>
    <col min="13063" max="13063" width="7.140625" customWidth="1"/>
    <col min="13064" max="13064" width="6.42578125" customWidth="1"/>
    <col min="13065" max="13066" width="1.85546875" customWidth="1"/>
    <col min="13067" max="13067" width="4.42578125" customWidth="1"/>
    <col min="13068" max="13068" width="6.28515625" customWidth="1"/>
    <col min="13069" max="13069" width="2.140625" customWidth="1"/>
    <col min="13070" max="13070" width="1.28515625" customWidth="1"/>
    <col min="13303" max="13303" width="0.140625" customWidth="1"/>
    <col min="13304" max="13304" width="13.7109375" customWidth="1"/>
    <col min="13305" max="13305" width="1.7109375" customWidth="1"/>
    <col min="13306" max="13306" width="7.140625" customWidth="1"/>
    <col min="13307" max="13307" width="18.28515625" customWidth="1"/>
    <col min="13308" max="13308" width="16.140625" customWidth="1"/>
    <col min="13309" max="13309" width="4.42578125" customWidth="1"/>
    <col min="13310" max="13310" width="18.85546875" customWidth="1"/>
    <col min="13311" max="13311" width="2.5703125" customWidth="1"/>
    <col min="13312" max="13312" width="7.5703125" customWidth="1"/>
    <col min="13313" max="13313" width="13.140625" customWidth="1"/>
    <col min="13314" max="13314" width="3.42578125" customWidth="1"/>
    <col min="13315" max="13315" width="6.28515625" customWidth="1"/>
    <col min="13316" max="13316" width="1.140625" customWidth="1"/>
    <col min="13317" max="13317" width="0.140625" customWidth="1"/>
    <col min="13318" max="13318" width="0.28515625" customWidth="1"/>
    <col min="13319" max="13319" width="7.140625" customWidth="1"/>
    <col min="13320" max="13320" width="6.42578125" customWidth="1"/>
    <col min="13321" max="13322" width="1.85546875" customWidth="1"/>
    <col min="13323" max="13323" width="4.42578125" customWidth="1"/>
    <col min="13324" max="13324" width="6.28515625" customWidth="1"/>
    <col min="13325" max="13325" width="2.140625" customWidth="1"/>
    <col min="13326" max="13326" width="1.28515625" customWidth="1"/>
    <col min="13559" max="13559" width="0.140625" customWidth="1"/>
    <col min="13560" max="13560" width="13.7109375" customWidth="1"/>
    <col min="13561" max="13561" width="1.7109375" customWidth="1"/>
    <col min="13562" max="13562" width="7.140625" customWidth="1"/>
    <col min="13563" max="13563" width="18.28515625" customWidth="1"/>
    <col min="13564" max="13564" width="16.140625" customWidth="1"/>
    <col min="13565" max="13565" width="4.42578125" customWidth="1"/>
    <col min="13566" max="13566" width="18.85546875" customWidth="1"/>
    <col min="13567" max="13567" width="2.5703125" customWidth="1"/>
    <col min="13568" max="13568" width="7.5703125" customWidth="1"/>
    <col min="13569" max="13569" width="13.140625" customWidth="1"/>
    <col min="13570" max="13570" width="3.42578125" customWidth="1"/>
    <col min="13571" max="13571" width="6.28515625" customWidth="1"/>
    <col min="13572" max="13572" width="1.140625" customWidth="1"/>
    <col min="13573" max="13573" width="0.140625" customWidth="1"/>
    <col min="13574" max="13574" width="0.28515625" customWidth="1"/>
    <col min="13575" max="13575" width="7.140625" customWidth="1"/>
    <col min="13576" max="13576" width="6.42578125" customWidth="1"/>
    <col min="13577" max="13578" width="1.85546875" customWidth="1"/>
    <col min="13579" max="13579" width="4.42578125" customWidth="1"/>
    <col min="13580" max="13580" width="6.28515625" customWidth="1"/>
    <col min="13581" max="13581" width="2.140625" customWidth="1"/>
    <col min="13582" max="13582" width="1.28515625" customWidth="1"/>
    <col min="13815" max="13815" width="0.140625" customWidth="1"/>
    <col min="13816" max="13816" width="13.7109375" customWidth="1"/>
    <col min="13817" max="13817" width="1.7109375" customWidth="1"/>
    <col min="13818" max="13818" width="7.140625" customWidth="1"/>
    <col min="13819" max="13819" width="18.28515625" customWidth="1"/>
    <col min="13820" max="13820" width="16.140625" customWidth="1"/>
    <col min="13821" max="13821" width="4.42578125" customWidth="1"/>
    <col min="13822" max="13822" width="18.85546875" customWidth="1"/>
    <col min="13823" max="13823" width="2.5703125" customWidth="1"/>
    <col min="13824" max="13824" width="7.5703125" customWidth="1"/>
    <col min="13825" max="13825" width="13.140625" customWidth="1"/>
    <col min="13826" max="13826" width="3.42578125" customWidth="1"/>
    <col min="13827" max="13827" width="6.28515625" customWidth="1"/>
    <col min="13828" max="13828" width="1.140625" customWidth="1"/>
    <col min="13829" max="13829" width="0.140625" customWidth="1"/>
    <col min="13830" max="13830" width="0.28515625" customWidth="1"/>
    <col min="13831" max="13831" width="7.140625" customWidth="1"/>
    <col min="13832" max="13832" width="6.42578125" customWidth="1"/>
    <col min="13833" max="13834" width="1.85546875" customWidth="1"/>
    <col min="13835" max="13835" width="4.42578125" customWidth="1"/>
    <col min="13836" max="13836" width="6.28515625" customWidth="1"/>
    <col min="13837" max="13837" width="2.140625" customWidth="1"/>
    <col min="13838" max="13838" width="1.28515625" customWidth="1"/>
    <col min="14071" max="14071" width="0.140625" customWidth="1"/>
    <col min="14072" max="14072" width="13.7109375" customWidth="1"/>
    <col min="14073" max="14073" width="1.7109375" customWidth="1"/>
    <col min="14074" max="14074" width="7.140625" customWidth="1"/>
    <col min="14075" max="14075" width="18.28515625" customWidth="1"/>
    <col min="14076" max="14076" width="16.140625" customWidth="1"/>
    <col min="14077" max="14077" width="4.42578125" customWidth="1"/>
    <col min="14078" max="14078" width="18.85546875" customWidth="1"/>
    <col min="14079" max="14079" width="2.5703125" customWidth="1"/>
    <col min="14080" max="14080" width="7.5703125" customWidth="1"/>
    <col min="14081" max="14081" width="13.140625" customWidth="1"/>
    <col min="14082" max="14082" width="3.42578125" customWidth="1"/>
    <col min="14083" max="14083" width="6.28515625" customWidth="1"/>
    <col min="14084" max="14084" width="1.140625" customWidth="1"/>
    <col min="14085" max="14085" width="0.140625" customWidth="1"/>
    <col min="14086" max="14086" width="0.28515625" customWidth="1"/>
    <col min="14087" max="14087" width="7.140625" customWidth="1"/>
    <col min="14088" max="14088" width="6.42578125" customWidth="1"/>
    <col min="14089" max="14090" width="1.85546875" customWidth="1"/>
    <col min="14091" max="14091" width="4.42578125" customWidth="1"/>
    <col min="14092" max="14092" width="6.28515625" customWidth="1"/>
    <col min="14093" max="14093" width="2.140625" customWidth="1"/>
    <col min="14094" max="14094" width="1.28515625" customWidth="1"/>
    <col min="14327" max="14327" width="0.140625" customWidth="1"/>
    <col min="14328" max="14328" width="13.7109375" customWidth="1"/>
    <col min="14329" max="14329" width="1.7109375" customWidth="1"/>
    <col min="14330" max="14330" width="7.140625" customWidth="1"/>
    <col min="14331" max="14331" width="18.28515625" customWidth="1"/>
    <col min="14332" max="14332" width="16.140625" customWidth="1"/>
    <col min="14333" max="14333" width="4.42578125" customWidth="1"/>
    <col min="14334" max="14334" width="18.85546875" customWidth="1"/>
    <col min="14335" max="14335" width="2.5703125" customWidth="1"/>
    <col min="14336" max="14336" width="7.5703125" customWidth="1"/>
    <col min="14337" max="14337" width="13.140625" customWidth="1"/>
    <col min="14338" max="14338" width="3.42578125" customWidth="1"/>
    <col min="14339" max="14339" width="6.28515625" customWidth="1"/>
    <col min="14340" max="14340" width="1.140625" customWidth="1"/>
    <col min="14341" max="14341" width="0.140625" customWidth="1"/>
    <col min="14342" max="14342" width="0.28515625" customWidth="1"/>
    <col min="14343" max="14343" width="7.140625" customWidth="1"/>
    <col min="14344" max="14344" width="6.42578125" customWidth="1"/>
    <col min="14345" max="14346" width="1.85546875" customWidth="1"/>
    <col min="14347" max="14347" width="4.42578125" customWidth="1"/>
    <col min="14348" max="14348" width="6.28515625" customWidth="1"/>
    <col min="14349" max="14349" width="2.140625" customWidth="1"/>
    <col min="14350" max="14350" width="1.28515625" customWidth="1"/>
    <col min="14583" max="14583" width="0.140625" customWidth="1"/>
    <col min="14584" max="14584" width="13.7109375" customWidth="1"/>
    <col min="14585" max="14585" width="1.7109375" customWidth="1"/>
    <col min="14586" max="14586" width="7.140625" customWidth="1"/>
    <col min="14587" max="14587" width="18.28515625" customWidth="1"/>
    <col min="14588" max="14588" width="16.140625" customWidth="1"/>
    <col min="14589" max="14589" width="4.42578125" customWidth="1"/>
    <col min="14590" max="14590" width="18.85546875" customWidth="1"/>
    <col min="14591" max="14591" width="2.5703125" customWidth="1"/>
    <col min="14592" max="14592" width="7.5703125" customWidth="1"/>
    <col min="14593" max="14593" width="13.140625" customWidth="1"/>
    <col min="14594" max="14594" width="3.42578125" customWidth="1"/>
    <col min="14595" max="14595" width="6.28515625" customWidth="1"/>
    <col min="14596" max="14596" width="1.140625" customWidth="1"/>
    <col min="14597" max="14597" width="0.140625" customWidth="1"/>
    <col min="14598" max="14598" width="0.28515625" customWidth="1"/>
    <col min="14599" max="14599" width="7.140625" customWidth="1"/>
    <col min="14600" max="14600" width="6.42578125" customWidth="1"/>
    <col min="14601" max="14602" width="1.85546875" customWidth="1"/>
    <col min="14603" max="14603" width="4.42578125" customWidth="1"/>
    <col min="14604" max="14604" width="6.28515625" customWidth="1"/>
    <col min="14605" max="14605" width="2.140625" customWidth="1"/>
    <col min="14606" max="14606" width="1.28515625" customWidth="1"/>
    <col min="14839" max="14839" width="0.140625" customWidth="1"/>
    <col min="14840" max="14840" width="13.7109375" customWidth="1"/>
    <col min="14841" max="14841" width="1.7109375" customWidth="1"/>
    <col min="14842" max="14842" width="7.140625" customWidth="1"/>
    <col min="14843" max="14843" width="18.28515625" customWidth="1"/>
    <col min="14844" max="14844" width="16.140625" customWidth="1"/>
    <col min="14845" max="14845" width="4.42578125" customWidth="1"/>
    <col min="14846" max="14846" width="18.85546875" customWidth="1"/>
    <col min="14847" max="14847" width="2.5703125" customWidth="1"/>
    <col min="14848" max="14848" width="7.5703125" customWidth="1"/>
    <col min="14849" max="14849" width="13.140625" customWidth="1"/>
    <col min="14850" max="14850" width="3.42578125" customWidth="1"/>
    <col min="14851" max="14851" width="6.28515625" customWidth="1"/>
    <col min="14852" max="14852" width="1.140625" customWidth="1"/>
    <col min="14853" max="14853" width="0.140625" customWidth="1"/>
    <col min="14854" max="14854" width="0.28515625" customWidth="1"/>
    <col min="14855" max="14855" width="7.140625" customWidth="1"/>
    <col min="14856" max="14856" width="6.42578125" customWidth="1"/>
    <col min="14857" max="14858" width="1.85546875" customWidth="1"/>
    <col min="14859" max="14859" width="4.42578125" customWidth="1"/>
    <col min="14860" max="14860" width="6.28515625" customWidth="1"/>
    <col min="14861" max="14861" width="2.140625" customWidth="1"/>
    <col min="14862" max="14862" width="1.28515625" customWidth="1"/>
    <col min="15095" max="15095" width="0.140625" customWidth="1"/>
    <col min="15096" max="15096" width="13.7109375" customWidth="1"/>
    <col min="15097" max="15097" width="1.7109375" customWidth="1"/>
    <col min="15098" max="15098" width="7.140625" customWidth="1"/>
    <col min="15099" max="15099" width="18.28515625" customWidth="1"/>
    <col min="15100" max="15100" width="16.140625" customWidth="1"/>
    <col min="15101" max="15101" width="4.42578125" customWidth="1"/>
    <col min="15102" max="15102" width="18.85546875" customWidth="1"/>
    <col min="15103" max="15103" width="2.5703125" customWidth="1"/>
    <col min="15104" max="15104" width="7.5703125" customWidth="1"/>
    <col min="15105" max="15105" width="13.140625" customWidth="1"/>
    <col min="15106" max="15106" width="3.42578125" customWidth="1"/>
    <col min="15107" max="15107" width="6.28515625" customWidth="1"/>
    <col min="15108" max="15108" width="1.140625" customWidth="1"/>
    <col min="15109" max="15109" width="0.140625" customWidth="1"/>
    <col min="15110" max="15110" width="0.28515625" customWidth="1"/>
    <col min="15111" max="15111" width="7.140625" customWidth="1"/>
    <col min="15112" max="15112" width="6.42578125" customWidth="1"/>
    <col min="15113" max="15114" width="1.85546875" customWidth="1"/>
    <col min="15115" max="15115" width="4.42578125" customWidth="1"/>
    <col min="15116" max="15116" width="6.28515625" customWidth="1"/>
    <col min="15117" max="15117" width="2.140625" customWidth="1"/>
    <col min="15118" max="15118" width="1.28515625" customWidth="1"/>
    <col min="15351" max="15351" width="0.140625" customWidth="1"/>
    <col min="15352" max="15352" width="13.7109375" customWidth="1"/>
    <col min="15353" max="15353" width="1.7109375" customWidth="1"/>
    <col min="15354" max="15354" width="7.140625" customWidth="1"/>
    <col min="15355" max="15355" width="18.28515625" customWidth="1"/>
    <col min="15356" max="15356" width="16.140625" customWidth="1"/>
    <col min="15357" max="15357" width="4.42578125" customWidth="1"/>
    <col min="15358" max="15358" width="18.85546875" customWidth="1"/>
    <col min="15359" max="15359" width="2.5703125" customWidth="1"/>
    <col min="15360" max="15360" width="7.5703125" customWidth="1"/>
    <col min="15361" max="15361" width="13.140625" customWidth="1"/>
    <col min="15362" max="15362" width="3.42578125" customWidth="1"/>
    <col min="15363" max="15363" width="6.28515625" customWidth="1"/>
    <col min="15364" max="15364" width="1.140625" customWidth="1"/>
    <col min="15365" max="15365" width="0.140625" customWidth="1"/>
    <col min="15366" max="15366" width="0.28515625" customWidth="1"/>
    <col min="15367" max="15367" width="7.140625" customWidth="1"/>
    <col min="15368" max="15368" width="6.42578125" customWidth="1"/>
    <col min="15369" max="15370" width="1.85546875" customWidth="1"/>
    <col min="15371" max="15371" width="4.42578125" customWidth="1"/>
    <col min="15372" max="15372" width="6.28515625" customWidth="1"/>
    <col min="15373" max="15373" width="2.140625" customWidth="1"/>
    <col min="15374" max="15374" width="1.28515625" customWidth="1"/>
    <col min="15607" max="15607" width="0.140625" customWidth="1"/>
    <col min="15608" max="15608" width="13.7109375" customWidth="1"/>
    <col min="15609" max="15609" width="1.7109375" customWidth="1"/>
    <col min="15610" max="15610" width="7.140625" customWidth="1"/>
    <col min="15611" max="15611" width="18.28515625" customWidth="1"/>
    <col min="15612" max="15612" width="16.140625" customWidth="1"/>
    <col min="15613" max="15613" width="4.42578125" customWidth="1"/>
    <col min="15614" max="15614" width="18.85546875" customWidth="1"/>
    <col min="15615" max="15615" width="2.5703125" customWidth="1"/>
    <col min="15616" max="15616" width="7.5703125" customWidth="1"/>
    <col min="15617" max="15617" width="13.140625" customWidth="1"/>
    <col min="15618" max="15618" width="3.42578125" customWidth="1"/>
    <col min="15619" max="15619" width="6.28515625" customWidth="1"/>
    <col min="15620" max="15620" width="1.140625" customWidth="1"/>
    <col min="15621" max="15621" width="0.140625" customWidth="1"/>
    <col min="15622" max="15622" width="0.28515625" customWidth="1"/>
    <col min="15623" max="15623" width="7.140625" customWidth="1"/>
    <col min="15624" max="15624" width="6.42578125" customWidth="1"/>
    <col min="15625" max="15626" width="1.85546875" customWidth="1"/>
    <col min="15627" max="15627" width="4.42578125" customWidth="1"/>
    <col min="15628" max="15628" width="6.28515625" customWidth="1"/>
    <col min="15629" max="15629" width="2.140625" customWidth="1"/>
    <col min="15630" max="15630" width="1.28515625" customWidth="1"/>
    <col min="15863" max="15863" width="0.140625" customWidth="1"/>
    <col min="15864" max="15864" width="13.7109375" customWidth="1"/>
    <col min="15865" max="15865" width="1.7109375" customWidth="1"/>
    <col min="15866" max="15866" width="7.140625" customWidth="1"/>
    <col min="15867" max="15867" width="18.28515625" customWidth="1"/>
    <col min="15868" max="15868" width="16.140625" customWidth="1"/>
    <col min="15869" max="15869" width="4.42578125" customWidth="1"/>
    <col min="15870" max="15870" width="18.85546875" customWidth="1"/>
    <col min="15871" max="15871" width="2.5703125" customWidth="1"/>
    <col min="15872" max="15872" width="7.5703125" customWidth="1"/>
    <col min="15873" max="15873" width="13.140625" customWidth="1"/>
    <col min="15874" max="15874" width="3.42578125" customWidth="1"/>
    <col min="15875" max="15875" width="6.28515625" customWidth="1"/>
    <col min="15876" max="15876" width="1.140625" customWidth="1"/>
    <col min="15877" max="15877" width="0.140625" customWidth="1"/>
    <col min="15878" max="15878" width="0.28515625" customWidth="1"/>
    <col min="15879" max="15879" width="7.140625" customWidth="1"/>
    <col min="15880" max="15880" width="6.42578125" customWidth="1"/>
    <col min="15881" max="15882" width="1.85546875" customWidth="1"/>
    <col min="15883" max="15883" width="4.42578125" customWidth="1"/>
    <col min="15884" max="15884" width="6.28515625" customWidth="1"/>
    <col min="15885" max="15885" width="2.140625" customWidth="1"/>
    <col min="15886" max="15886" width="1.28515625" customWidth="1"/>
    <col min="16119" max="16119" width="0.140625" customWidth="1"/>
    <col min="16120" max="16120" width="13.7109375" customWidth="1"/>
    <col min="16121" max="16121" width="1.7109375" customWidth="1"/>
    <col min="16122" max="16122" width="7.140625" customWidth="1"/>
    <col min="16123" max="16123" width="18.28515625" customWidth="1"/>
    <col min="16124" max="16124" width="16.140625" customWidth="1"/>
    <col min="16125" max="16125" width="4.42578125" customWidth="1"/>
    <col min="16126" max="16126" width="18.85546875" customWidth="1"/>
    <col min="16127" max="16127" width="2.5703125" customWidth="1"/>
    <col min="16128" max="16128" width="7.5703125" customWidth="1"/>
    <col min="16129" max="16129" width="13.140625" customWidth="1"/>
    <col min="16130" max="16130" width="3.42578125" customWidth="1"/>
    <col min="16131" max="16131" width="6.28515625" customWidth="1"/>
    <col min="16132" max="16132" width="1.140625" customWidth="1"/>
    <col min="16133" max="16133" width="0.140625" customWidth="1"/>
    <col min="16134" max="16134" width="0.28515625" customWidth="1"/>
    <col min="16135" max="16135" width="7.140625" customWidth="1"/>
    <col min="16136" max="16136" width="6.42578125" customWidth="1"/>
    <col min="16137" max="16138" width="1.85546875" customWidth="1"/>
    <col min="16139" max="16139" width="4.42578125" customWidth="1"/>
    <col min="16140" max="16140" width="6.28515625" customWidth="1"/>
    <col min="16141" max="16141" width="2.140625" customWidth="1"/>
    <col min="16142" max="16142" width="1.28515625" customWidth="1"/>
  </cols>
  <sheetData>
    <row r="1" spans="1:17" ht="14.25" customHeight="1" x14ac:dyDescent="0.25">
      <c r="A1" s="366" t="s">
        <v>309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7" ht="12" customHeight="1" x14ac:dyDescent="0.25">
      <c r="B2" t="s">
        <v>347</v>
      </c>
    </row>
    <row r="3" spans="1:17" ht="15.75" customHeight="1" x14ac:dyDescent="0.25">
      <c r="B3" t="s">
        <v>345</v>
      </c>
    </row>
    <row r="4" spans="1:17" ht="16.5" customHeight="1" x14ac:dyDescent="0.25">
      <c r="D4" s="419" t="s">
        <v>8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54"/>
    </row>
    <row r="5" spans="1:17" ht="13.5" customHeight="1" x14ac:dyDescent="0.25"/>
    <row r="6" spans="1:17" ht="30" customHeight="1" x14ac:dyDescent="0.25">
      <c r="A6" s="403"/>
      <c r="B6" s="403"/>
      <c r="C6" s="403"/>
      <c r="D6" s="403"/>
      <c r="E6" s="403"/>
      <c r="F6" s="403"/>
      <c r="G6" s="180" t="s">
        <v>396</v>
      </c>
      <c r="H6" s="181" t="s">
        <v>383</v>
      </c>
      <c r="I6" s="403" t="s">
        <v>406</v>
      </c>
      <c r="J6" s="403"/>
      <c r="K6" s="403" t="s">
        <v>407</v>
      </c>
      <c r="L6" s="403"/>
      <c r="M6" s="403"/>
      <c r="N6" s="181" t="s">
        <v>386</v>
      </c>
      <c r="O6" s="181" t="s">
        <v>387</v>
      </c>
    </row>
    <row r="7" spans="1:17" ht="14.25" customHeight="1" x14ac:dyDescent="0.25">
      <c r="A7" s="404" t="s">
        <v>313</v>
      </c>
      <c r="B7" s="404"/>
      <c r="C7" s="404"/>
      <c r="D7" s="404"/>
      <c r="E7" s="404" t="s">
        <v>333</v>
      </c>
      <c r="F7" s="404"/>
      <c r="G7" s="97">
        <v>3383080.31</v>
      </c>
      <c r="H7" s="97">
        <f>SUM(H8+H156+H172+H188)</f>
        <v>7357021.9800000004</v>
      </c>
      <c r="I7" s="142"/>
      <c r="J7" s="142">
        <v>8234302.7300000004</v>
      </c>
      <c r="K7" s="405">
        <f>SUM(K8+K156+M172+K188)</f>
        <v>3959096.34</v>
      </c>
      <c r="L7" s="405"/>
      <c r="M7" s="405"/>
      <c r="N7" s="125">
        <f>SUM(K7/G7*100)</f>
        <v>117.02637765640272</v>
      </c>
      <c r="O7" s="298">
        <f>SUM(K7/J7)*100</f>
        <v>48.080529339489068</v>
      </c>
      <c r="Q7" s="27"/>
    </row>
    <row r="8" spans="1:17" ht="13.5" customHeight="1" x14ac:dyDescent="0.25">
      <c r="A8" s="407" t="s">
        <v>314</v>
      </c>
      <c r="B8" s="407"/>
      <c r="C8" s="407"/>
      <c r="D8" s="407"/>
      <c r="E8" s="393" t="s">
        <v>334</v>
      </c>
      <c r="F8" s="393"/>
      <c r="G8" s="98">
        <v>3300925.14</v>
      </c>
      <c r="H8" s="151">
        <v>6578453.1900000004</v>
      </c>
      <c r="I8" s="406">
        <v>7255533.9400000004</v>
      </c>
      <c r="J8" s="406"/>
      <c r="K8" s="394">
        <v>3478803.55</v>
      </c>
      <c r="L8" s="394"/>
      <c r="M8" s="394"/>
      <c r="N8" s="126">
        <f>SUM(K8/G8*100)</f>
        <v>105.38874413855987</v>
      </c>
      <c r="O8" s="299">
        <f>SUM(K8/I8)*100</f>
        <v>47.946899273963005</v>
      </c>
    </row>
    <row r="9" spans="1:17" ht="12.75" customHeight="1" x14ac:dyDescent="0.25">
      <c r="A9" s="369" t="s">
        <v>315</v>
      </c>
      <c r="B9" s="369"/>
      <c r="C9" s="369"/>
      <c r="D9" s="369"/>
      <c r="E9" s="370" t="s">
        <v>317</v>
      </c>
      <c r="F9" s="370"/>
      <c r="G9" s="99">
        <v>9225.74</v>
      </c>
      <c r="H9" s="99">
        <v>350000</v>
      </c>
      <c r="I9" s="371">
        <v>350000</v>
      </c>
      <c r="J9" s="371"/>
      <c r="K9" s="371">
        <v>350000</v>
      </c>
      <c r="L9" s="371"/>
      <c r="M9" s="371"/>
      <c r="N9" s="104">
        <f t="shared" ref="N9" si="0">K9/G9*100</f>
        <v>3793.7336192001944</v>
      </c>
      <c r="O9" s="288">
        <f>SUM(K9/I9)*100</f>
        <v>100</v>
      </c>
    </row>
    <row r="10" spans="1:17" ht="12" customHeight="1" x14ac:dyDescent="0.25">
      <c r="A10" s="373"/>
      <c r="B10" s="373"/>
      <c r="C10" s="373"/>
      <c r="D10" s="373"/>
      <c r="E10" s="360" t="s">
        <v>328</v>
      </c>
      <c r="F10" s="360"/>
      <c r="G10" s="101">
        <v>9225.74</v>
      </c>
      <c r="H10" s="101">
        <v>350000</v>
      </c>
      <c r="I10" s="264"/>
      <c r="J10" s="264">
        <v>350000</v>
      </c>
      <c r="K10" s="361">
        <v>350000</v>
      </c>
      <c r="L10" s="361"/>
      <c r="M10" s="361"/>
      <c r="N10" s="127">
        <f>SUM(K10/G10)*100</f>
        <v>3793.7336192001944</v>
      </c>
      <c r="O10" s="287">
        <f>SUM(K10/J10)*100</f>
        <v>100</v>
      </c>
    </row>
    <row r="11" spans="1:17" ht="11.25" customHeight="1" x14ac:dyDescent="0.25">
      <c r="A11" s="373"/>
      <c r="B11" s="373"/>
      <c r="C11" s="373"/>
      <c r="D11" s="373"/>
      <c r="E11" s="360" t="s">
        <v>145</v>
      </c>
      <c r="F11" s="360"/>
      <c r="G11" s="101">
        <v>2968.84</v>
      </c>
      <c r="H11" s="101">
        <v>350000</v>
      </c>
      <c r="I11" s="264"/>
      <c r="J11" s="264">
        <v>350000</v>
      </c>
      <c r="K11" s="361">
        <v>350000</v>
      </c>
      <c r="L11" s="361"/>
      <c r="M11" s="361"/>
      <c r="N11" s="150">
        <f>SUM(K11/G11)*100</f>
        <v>11789.116287843062</v>
      </c>
      <c r="O11" s="287">
        <f t="shared" ref="O11:O15" si="1">SUM(K11/J11)*100</f>
        <v>100</v>
      </c>
    </row>
    <row r="12" spans="1:17" ht="11.25" customHeight="1" x14ac:dyDescent="0.25">
      <c r="A12" s="373"/>
      <c r="B12" s="373"/>
      <c r="C12" s="373"/>
      <c r="D12" s="373"/>
      <c r="E12" s="360" t="s">
        <v>147</v>
      </c>
      <c r="F12" s="360"/>
      <c r="G12" s="101">
        <v>2548.36</v>
      </c>
      <c r="H12" s="101">
        <v>291900.03000000003</v>
      </c>
      <c r="I12" s="264"/>
      <c r="J12" s="264">
        <v>291900.03000000003</v>
      </c>
      <c r="K12" s="361">
        <v>291900.03000000003</v>
      </c>
      <c r="L12" s="361"/>
      <c r="M12" s="361"/>
      <c r="N12" s="127">
        <f t="shared" ref="N12:N18" si="2">K12/G12*100</f>
        <v>11454.426768588426</v>
      </c>
      <c r="O12" s="287">
        <f t="shared" si="1"/>
        <v>100</v>
      </c>
    </row>
    <row r="13" spans="1:17" ht="12" customHeight="1" x14ac:dyDescent="0.25">
      <c r="A13" s="373"/>
      <c r="B13" s="373"/>
      <c r="C13" s="373"/>
      <c r="D13" s="373"/>
      <c r="E13" s="360" t="s">
        <v>149</v>
      </c>
      <c r="F13" s="360"/>
      <c r="G13" s="101">
        <v>2548.36</v>
      </c>
      <c r="H13" s="101">
        <v>291900.03000000003</v>
      </c>
      <c r="I13" s="264"/>
      <c r="J13" s="264">
        <v>291900.03000000003</v>
      </c>
      <c r="K13" s="361">
        <v>291900.03000000003</v>
      </c>
      <c r="L13" s="361"/>
      <c r="M13" s="361"/>
      <c r="N13" s="127">
        <f t="shared" si="2"/>
        <v>11454.426768588426</v>
      </c>
      <c r="O13" s="287">
        <f t="shared" si="1"/>
        <v>100</v>
      </c>
    </row>
    <row r="14" spans="1:17" ht="11.25" customHeight="1" x14ac:dyDescent="0.25">
      <c r="A14" s="373"/>
      <c r="B14" s="373"/>
      <c r="C14" s="373"/>
      <c r="D14" s="373"/>
      <c r="E14" s="360" t="s">
        <v>159</v>
      </c>
      <c r="F14" s="360"/>
      <c r="G14" s="101">
        <v>420.48</v>
      </c>
      <c r="H14" s="101">
        <v>58099.97</v>
      </c>
      <c r="I14" s="264"/>
      <c r="J14" s="264">
        <v>58099.97</v>
      </c>
      <c r="K14" s="361">
        <v>58099.97</v>
      </c>
      <c r="L14" s="361"/>
      <c r="M14" s="361"/>
      <c r="N14" s="127">
        <f t="shared" si="2"/>
        <v>13817.534722222223</v>
      </c>
      <c r="O14" s="287">
        <f t="shared" si="1"/>
        <v>100</v>
      </c>
    </row>
    <row r="15" spans="1:17" ht="11.25" customHeight="1" x14ac:dyDescent="0.25">
      <c r="A15" s="373"/>
      <c r="B15" s="373"/>
      <c r="C15" s="373"/>
      <c r="D15" s="373"/>
      <c r="E15" s="360" t="s">
        <v>161</v>
      </c>
      <c r="F15" s="360"/>
      <c r="G15" s="101">
        <v>420.48</v>
      </c>
      <c r="H15" s="101">
        <v>58099.97</v>
      </c>
      <c r="I15" s="264"/>
      <c r="J15" s="264">
        <v>58099.97</v>
      </c>
      <c r="K15" s="361">
        <v>58099.97</v>
      </c>
      <c r="L15" s="361"/>
      <c r="M15" s="361"/>
      <c r="N15" s="127">
        <f t="shared" si="2"/>
        <v>13817.534722222223</v>
      </c>
      <c r="O15" s="287">
        <f t="shared" si="1"/>
        <v>100</v>
      </c>
    </row>
    <row r="16" spans="1:17" ht="12" customHeight="1" x14ac:dyDescent="0.25">
      <c r="A16" s="373"/>
      <c r="B16" s="373"/>
      <c r="C16" s="373"/>
      <c r="D16" s="373"/>
      <c r="E16" s="360" t="s">
        <v>164</v>
      </c>
      <c r="F16" s="360"/>
      <c r="G16" s="101">
        <v>6256.9</v>
      </c>
      <c r="H16" s="101">
        <v>0</v>
      </c>
      <c r="I16" s="264"/>
      <c r="J16" s="264">
        <v>0</v>
      </c>
      <c r="K16" s="361">
        <v>0</v>
      </c>
      <c r="L16" s="361"/>
      <c r="M16" s="361"/>
      <c r="N16" s="127">
        <f t="shared" si="2"/>
        <v>0</v>
      </c>
      <c r="O16" s="287">
        <v>0</v>
      </c>
    </row>
    <row r="17" spans="1:17" ht="11.25" customHeight="1" x14ac:dyDescent="0.25">
      <c r="A17" s="373"/>
      <c r="B17" s="373"/>
      <c r="C17" s="373"/>
      <c r="D17" s="373"/>
      <c r="E17" s="360" t="s">
        <v>186</v>
      </c>
      <c r="F17" s="360"/>
      <c r="G17" s="101">
        <v>6256.9</v>
      </c>
      <c r="H17" s="101">
        <v>0</v>
      </c>
      <c r="I17" s="264"/>
      <c r="J17" s="264">
        <v>0</v>
      </c>
      <c r="K17" s="361">
        <v>0</v>
      </c>
      <c r="L17" s="361"/>
      <c r="M17" s="361"/>
      <c r="N17" s="127">
        <f t="shared" si="2"/>
        <v>0</v>
      </c>
      <c r="O17" s="287">
        <v>0</v>
      </c>
    </row>
    <row r="18" spans="1:17" ht="11.25" customHeight="1" x14ac:dyDescent="0.25">
      <c r="A18" s="373"/>
      <c r="B18" s="373"/>
      <c r="C18" s="373"/>
      <c r="D18" s="373"/>
      <c r="E18" s="360" t="s">
        <v>198</v>
      </c>
      <c r="F18" s="360"/>
      <c r="G18" s="101">
        <v>6256.9</v>
      </c>
      <c r="H18" s="101">
        <v>0</v>
      </c>
      <c r="I18" s="264"/>
      <c r="J18" s="264">
        <v>0</v>
      </c>
      <c r="K18" s="361">
        <v>0</v>
      </c>
      <c r="L18" s="361"/>
      <c r="M18" s="361"/>
      <c r="N18" s="127">
        <f t="shared" si="2"/>
        <v>0</v>
      </c>
      <c r="O18" s="287">
        <v>0</v>
      </c>
    </row>
    <row r="19" spans="1:17" ht="12.75" customHeight="1" x14ac:dyDescent="0.25">
      <c r="A19" s="389" t="s">
        <v>315</v>
      </c>
      <c r="B19" s="389"/>
      <c r="C19" s="389"/>
      <c r="D19" s="389"/>
      <c r="E19" s="390" t="s">
        <v>318</v>
      </c>
      <c r="F19" s="390"/>
      <c r="G19" s="182">
        <v>1268821.3999999999</v>
      </c>
      <c r="H19" s="182">
        <v>2425755.4900000002</v>
      </c>
      <c r="I19" s="182"/>
      <c r="J19" s="182">
        <v>2339015.79</v>
      </c>
      <c r="K19" s="386">
        <v>567850.31999999995</v>
      </c>
      <c r="L19" s="386"/>
      <c r="M19" s="386"/>
      <c r="N19" s="183">
        <f>SUM(K19/J19)*100</f>
        <v>24.277318794842337</v>
      </c>
      <c r="O19" s="425">
        <f>SUM(K19/J19)*100</f>
        <v>24.277318794842337</v>
      </c>
      <c r="Q19" s="27"/>
    </row>
    <row r="20" spans="1:17" ht="12" customHeight="1" x14ac:dyDescent="0.25">
      <c r="A20" s="373"/>
      <c r="B20" s="373"/>
      <c r="C20" s="373"/>
      <c r="D20" s="373"/>
      <c r="E20" s="360" t="s">
        <v>328</v>
      </c>
      <c r="F20" s="360"/>
      <c r="G20" s="101">
        <v>1268821.3999999999</v>
      </c>
      <c r="H20" s="101">
        <v>2425755.4900000002</v>
      </c>
      <c r="I20" s="361">
        <v>2339015.79</v>
      </c>
      <c r="J20" s="361"/>
      <c r="K20" s="361">
        <v>567850.31999999995</v>
      </c>
      <c r="L20" s="361"/>
      <c r="M20" s="361"/>
      <c r="N20" s="127">
        <f>SUM(K20/G20)*100</f>
        <v>44.754156889220184</v>
      </c>
      <c r="O20" s="287">
        <f>SUM(K20/I20)*100</f>
        <v>24.277318794842337</v>
      </c>
    </row>
    <row r="21" spans="1:17" ht="11.25" customHeight="1" x14ac:dyDescent="0.25">
      <c r="A21" s="373"/>
      <c r="B21" s="373"/>
      <c r="C21" s="373"/>
      <c r="D21" s="373"/>
      <c r="E21" s="360" t="s">
        <v>145</v>
      </c>
      <c r="F21" s="360"/>
      <c r="G21" s="101">
        <v>1030548</v>
      </c>
      <c r="H21" s="101">
        <v>1633071.23</v>
      </c>
      <c r="I21" s="361">
        <v>1653071.23</v>
      </c>
      <c r="J21" s="361"/>
      <c r="K21" s="361">
        <v>346800.32</v>
      </c>
      <c r="L21" s="361"/>
      <c r="M21" s="361"/>
      <c r="N21" s="294">
        <f t="shared" ref="N21:N58" si="3">SUM(K21/G21)*100</f>
        <v>33.652029793857253</v>
      </c>
      <c r="O21" s="287">
        <f t="shared" ref="O21:O30" si="4">SUM(K21/I21)*100</f>
        <v>20.979151636436139</v>
      </c>
    </row>
    <row r="22" spans="1:17" ht="11.25" customHeight="1" x14ac:dyDescent="0.25">
      <c r="A22" s="373"/>
      <c r="B22" s="373"/>
      <c r="C22" s="373"/>
      <c r="D22" s="373"/>
      <c r="E22" s="360" t="s">
        <v>147</v>
      </c>
      <c r="F22" s="360"/>
      <c r="G22" s="101">
        <v>814243.82</v>
      </c>
      <c r="H22" s="101">
        <v>1238571.23</v>
      </c>
      <c r="I22" s="361">
        <v>1258571.23</v>
      </c>
      <c r="J22" s="361"/>
      <c r="K22" s="361">
        <v>239904.06</v>
      </c>
      <c r="L22" s="361"/>
      <c r="M22" s="361"/>
      <c r="N22" s="294">
        <f t="shared" si="3"/>
        <v>29.463417972272733</v>
      </c>
      <c r="O22" s="287">
        <f t="shared" si="4"/>
        <v>19.061619579529083</v>
      </c>
    </row>
    <row r="23" spans="1:17" ht="12" customHeight="1" x14ac:dyDescent="0.25">
      <c r="A23" s="373"/>
      <c r="B23" s="373"/>
      <c r="C23" s="373"/>
      <c r="D23" s="373"/>
      <c r="E23" s="360" t="s">
        <v>149</v>
      </c>
      <c r="F23" s="360"/>
      <c r="G23" s="101">
        <v>748520.21</v>
      </c>
      <c r="H23" s="101">
        <v>1118571.23</v>
      </c>
      <c r="I23" s="361">
        <v>1118571.23</v>
      </c>
      <c r="J23" s="361"/>
      <c r="K23" s="361">
        <v>161848.98000000001</v>
      </c>
      <c r="L23" s="361"/>
      <c r="M23" s="361"/>
      <c r="N23" s="294">
        <f t="shared" si="3"/>
        <v>21.622526397784238</v>
      </c>
      <c r="O23" s="287">
        <f t="shared" si="4"/>
        <v>14.469260039881412</v>
      </c>
    </row>
    <row r="24" spans="1:17" ht="11.25" customHeight="1" x14ac:dyDescent="0.25">
      <c r="A24" s="373"/>
      <c r="B24" s="373"/>
      <c r="C24" s="373"/>
      <c r="D24" s="373"/>
      <c r="E24" s="360" t="s">
        <v>151</v>
      </c>
      <c r="F24" s="360"/>
      <c r="G24" s="101">
        <v>62459.22</v>
      </c>
      <c r="H24" s="101">
        <v>120000</v>
      </c>
      <c r="I24" s="361">
        <v>140000</v>
      </c>
      <c r="J24" s="361"/>
      <c r="K24" s="361">
        <v>74531.47</v>
      </c>
      <c r="L24" s="361"/>
      <c r="M24" s="361"/>
      <c r="N24" s="294">
        <f t="shared" si="3"/>
        <v>119.3282112712903</v>
      </c>
      <c r="O24" s="287">
        <f t="shared" si="4"/>
        <v>53.236764285714287</v>
      </c>
    </row>
    <row r="25" spans="1:17" ht="11.25" customHeight="1" x14ac:dyDescent="0.25">
      <c r="A25" s="140"/>
      <c r="B25" s="140"/>
      <c r="C25" s="140"/>
      <c r="D25" s="140"/>
      <c r="E25" s="360" t="s">
        <v>153</v>
      </c>
      <c r="F25" s="360"/>
      <c r="G25" s="139">
        <v>3264.39</v>
      </c>
      <c r="H25" s="139">
        <v>0</v>
      </c>
      <c r="I25" s="139"/>
      <c r="J25" s="139">
        <v>0</v>
      </c>
      <c r="K25" s="361">
        <v>3523.61</v>
      </c>
      <c r="L25" s="361"/>
      <c r="M25" s="361"/>
      <c r="N25" s="294">
        <f t="shared" si="3"/>
        <v>107.94084040203531</v>
      </c>
      <c r="O25" s="287">
        <v>0</v>
      </c>
    </row>
    <row r="26" spans="1:17" ht="11.25" customHeight="1" x14ac:dyDescent="0.25">
      <c r="A26" s="373"/>
      <c r="B26" s="373"/>
      <c r="C26" s="373"/>
      <c r="D26" s="373"/>
      <c r="E26" s="360" t="s">
        <v>155</v>
      </c>
      <c r="F26" s="360"/>
      <c r="G26" s="101">
        <v>68018.14</v>
      </c>
      <c r="H26" s="101">
        <v>180000</v>
      </c>
      <c r="I26" s="361">
        <v>180000</v>
      </c>
      <c r="J26" s="361"/>
      <c r="K26" s="361">
        <v>67369.740000000005</v>
      </c>
      <c r="L26" s="361"/>
      <c r="M26" s="361"/>
      <c r="N26" s="294">
        <f t="shared" si="3"/>
        <v>99.046724888390088</v>
      </c>
      <c r="O26" s="287">
        <f t="shared" si="4"/>
        <v>37.42763333333334</v>
      </c>
    </row>
    <row r="27" spans="1:17" ht="12" customHeight="1" x14ac:dyDescent="0.25">
      <c r="A27" s="373"/>
      <c r="B27" s="373"/>
      <c r="C27" s="373"/>
      <c r="D27" s="373"/>
      <c r="E27" s="360" t="s">
        <v>157</v>
      </c>
      <c r="F27" s="360"/>
      <c r="G27" s="101">
        <v>68018.14</v>
      </c>
      <c r="H27" s="101">
        <v>180000</v>
      </c>
      <c r="I27" s="361">
        <v>180000</v>
      </c>
      <c r="J27" s="361"/>
      <c r="K27" s="361">
        <v>67369.740000000005</v>
      </c>
      <c r="L27" s="361"/>
      <c r="M27" s="361"/>
      <c r="N27" s="294">
        <f t="shared" si="3"/>
        <v>99.046724888390088</v>
      </c>
      <c r="O27" s="287">
        <f t="shared" si="4"/>
        <v>37.42763333333334</v>
      </c>
      <c r="P27" s="53"/>
    </row>
    <row r="28" spans="1:17" ht="11.25" customHeight="1" x14ac:dyDescent="0.25">
      <c r="A28" s="373"/>
      <c r="B28" s="373"/>
      <c r="C28" s="373"/>
      <c r="D28" s="373"/>
      <c r="E28" s="360" t="s">
        <v>159</v>
      </c>
      <c r="F28" s="360"/>
      <c r="G28" s="101">
        <v>148286.04</v>
      </c>
      <c r="H28" s="101">
        <v>214500</v>
      </c>
      <c r="I28" s="361">
        <v>214500</v>
      </c>
      <c r="J28" s="361"/>
      <c r="K28" s="361">
        <v>39526.519999999997</v>
      </c>
      <c r="L28" s="361"/>
      <c r="M28" s="361"/>
      <c r="N28" s="294">
        <f t="shared" si="3"/>
        <v>26.655590775773629</v>
      </c>
      <c r="O28" s="287">
        <f t="shared" si="4"/>
        <v>18.427282051282049</v>
      </c>
      <c r="P28" s="53"/>
    </row>
    <row r="29" spans="1:17" ht="11.25" customHeight="1" x14ac:dyDescent="0.25">
      <c r="A29" s="373"/>
      <c r="B29" s="373"/>
      <c r="C29" s="373"/>
      <c r="D29" s="373"/>
      <c r="E29" s="360" t="s">
        <v>161</v>
      </c>
      <c r="F29" s="360"/>
      <c r="G29" s="101">
        <v>148286.04</v>
      </c>
      <c r="H29" s="101">
        <v>214500</v>
      </c>
      <c r="I29" s="361">
        <v>214500</v>
      </c>
      <c r="J29" s="361"/>
      <c r="K29" s="361">
        <v>39526.519999999997</v>
      </c>
      <c r="L29" s="361"/>
      <c r="M29" s="361"/>
      <c r="N29" s="294">
        <f t="shared" si="3"/>
        <v>26.655590775773629</v>
      </c>
      <c r="O29" s="287">
        <f t="shared" si="4"/>
        <v>18.427282051282049</v>
      </c>
      <c r="P29" s="53"/>
    </row>
    <row r="30" spans="1:17" ht="12" customHeight="1" x14ac:dyDescent="0.25">
      <c r="A30" s="373"/>
      <c r="B30" s="373"/>
      <c r="C30" s="373"/>
      <c r="D30" s="373"/>
      <c r="E30" s="360" t="s">
        <v>164</v>
      </c>
      <c r="F30" s="360"/>
      <c r="G30" s="101">
        <v>236316.56</v>
      </c>
      <c r="H30" s="101">
        <v>788484.26</v>
      </c>
      <c r="I30" s="361">
        <v>681844.56</v>
      </c>
      <c r="J30" s="361"/>
      <c r="K30" s="361">
        <v>215897.66</v>
      </c>
      <c r="L30" s="361"/>
      <c r="M30" s="361"/>
      <c r="N30" s="294">
        <f t="shared" si="3"/>
        <v>91.359513696374052</v>
      </c>
      <c r="O30" s="287">
        <f t="shared" si="4"/>
        <v>31.663765125588149</v>
      </c>
      <c r="P30" s="53"/>
    </row>
    <row r="31" spans="1:17" ht="11.25" customHeight="1" x14ac:dyDescent="0.25">
      <c r="A31" s="373"/>
      <c r="B31" s="373"/>
      <c r="C31" s="373"/>
      <c r="D31" s="373"/>
      <c r="E31" s="360" t="s">
        <v>166</v>
      </c>
      <c r="F31" s="360"/>
      <c r="G31" s="101">
        <v>6287.67</v>
      </c>
      <c r="H31" s="101">
        <v>11500</v>
      </c>
      <c r="I31" s="361">
        <v>11500</v>
      </c>
      <c r="J31" s="361"/>
      <c r="K31" s="361">
        <v>13348.2</v>
      </c>
      <c r="L31" s="361"/>
      <c r="M31" s="361"/>
      <c r="N31" s="294">
        <f t="shared" si="3"/>
        <v>212.29167561274687</v>
      </c>
      <c r="O31" s="287">
        <f t="shared" ref="O31:O64" si="5">SUM(K31/I31*100)</f>
        <v>116.07130434782609</v>
      </c>
      <c r="P31" s="53"/>
    </row>
    <row r="32" spans="1:17" ht="11.25" customHeight="1" x14ac:dyDescent="0.25">
      <c r="A32" s="373"/>
      <c r="B32" s="373"/>
      <c r="C32" s="373"/>
      <c r="D32" s="373"/>
      <c r="E32" s="360" t="s">
        <v>168</v>
      </c>
      <c r="F32" s="360"/>
      <c r="G32" s="101">
        <v>258.77999999999997</v>
      </c>
      <c r="H32" s="101">
        <v>0</v>
      </c>
      <c r="I32" s="361">
        <v>0</v>
      </c>
      <c r="J32" s="361"/>
      <c r="K32" s="361">
        <v>0</v>
      </c>
      <c r="L32" s="361"/>
      <c r="M32" s="361"/>
      <c r="N32" s="294">
        <f t="shared" si="3"/>
        <v>0</v>
      </c>
      <c r="O32" s="287">
        <v>0</v>
      </c>
      <c r="P32" s="53"/>
    </row>
    <row r="33" spans="1:16" ht="12" customHeight="1" x14ac:dyDescent="0.25">
      <c r="A33" s="373"/>
      <c r="B33" s="373"/>
      <c r="C33" s="373"/>
      <c r="D33" s="373"/>
      <c r="E33" s="360" t="s">
        <v>170</v>
      </c>
      <c r="F33" s="360"/>
      <c r="G33" s="101">
        <v>1045.3</v>
      </c>
      <c r="H33" s="101">
        <v>5000</v>
      </c>
      <c r="I33" s="361">
        <v>5000</v>
      </c>
      <c r="J33" s="361"/>
      <c r="K33" s="361">
        <v>5464.95</v>
      </c>
      <c r="L33" s="361"/>
      <c r="M33" s="361"/>
      <c r="N33" s="294">
        <f t="shared" si="3"/>
        <v>522.81163302401228</v>
      </c>
      <c r="O33" s="287">
        <v>0</v>
      </c>
      <c r="P33" s="53"/>
    </row>
    <row r="34" spans="1:16" ht="11.25" customHeight="1" x14ac:dyDescent="0.25">
      <c r="A34" s="373"/>
      <c r="B34" s="373"/>
      <c r="C34" s="373"/>
      <c r="D34" s="373"/>
      <c r="E34" s="360" t="s">
        <v>172</v>
      </c>
      <c r="F34" s="360"/>
      <c r="G34" s="101">
        <v>4983.59</v>
      </c>
      <c r="H34" s="101">
        <v>6500</v>
      </c>
      <c r="I34" s="361">
        <v>6500</v>
      </c>
      <c r="J34" s="361"/>
      <c r="K34" s="361">
        <v>7883.25</v>
      </c>
      <c r="L34" s="361"/>
      <c r="M34" s="361"/>
      <c r="N34" s="294">
        <f t="shared" si="3"/>
        <v>158.18416041448032</v>
      </c>
      <c r="O34" s="287">
        <f t="shared" si="5"/>
        <v>121.28076923076922</v>
      </c>
      <c r="P34" s="53"/>
    </row>
    <row r="35" spans="1:16" ht="12" customHeight="1" x14ac:dyDescent="0.25">
      <c r="A35" s="373"/>
      <c r="B35" s="373"/>
      <c r="C35" s="373"/>
      <c r="D35" s="373"/>
      <c r="E35" s="360" t="s">
        <v>174</v>
      </c>
      <c r="F35" s="360"/>
      <c r="G35" s="101">
        <v>106940.57</v>
      </c>
      <c r="H35" s="101">
        <v>630839.69999999995</v>
      </c>
      <c r="I35" s="361">
        <v>67000</v>
      </c>
      <c r="J35" s="361"/>
      <c r="K35" s="361">
        <v>30930.93</v>
      </c>
      <c r="L35" s="361"/>
      <c r="M35" s="361"/>
      <c r="N35" s="294">
        <f t="shared" si="3"/>
        <v>28.923475908160949</v>
      </c>
      <c r="O35" s="287">
        <f t="shared" si="5"/>
        <v>46.165567164179109</v>
      </c>
      <c r="P35" s="53"/>
    </row>
    <row r="36" spans="1:16" ht="11.25" customHeight="1" x14ac:dyDescent="0.25">
      <c r="A36" s="373"/>
      <c r="B36" s="373"/>
      <c r="C36" s="373"/>
      <c r="D36" s="373"/>
      <c r="E36" s="360" t="s">
        <v>176</v>
      </c>
      <c r="F36" s="360"/>
      <c r="G36" s="101">
        <v>26214.53</v>
      </c>
      <c r="H36" s="101">
        <v>67000</v>
      </c>
      <c r="I36" s="361">
        <v>67000</v>
      </c>
      <c r="J36" s="361"/>
      <c r="K36" s="361">
        <v>30930.93</v>
      </c>
      <c r="L36" s="361"/>
      <c r="M36" s="361"/>
      <c r="N36" s="294">
        <f t="shared" si="3"/>
        <v>117.99154896158734</v>
      </c>
      <c r="O36" s="287">
        <f t="shared" si="5"/>
        <v>46.165567164179109</v>
      </c>
      <c r="P36" s="53"/>
    </row>
    <row r="37" spans="1:16" ht="11.25" customHeight="1" x14ac:dyDescent="0.25">
      <c r="A37" s="373"/>
      <c r="B37" s="373"/>
      <c r="C37" s="373"/>
      <c r="D37" s="373"/>
      <c r="E37" s="360" t="s">
        <v>178</v>
      </c>
      <c r="F37" s="360"/>
      <c r="G37" s="101">
        <v>76803.09</v>
      </c>
      <c r="H37" s="101">
        <v>563839.69999999995</v>
      </c>
      <c r="I37" s="361">
        <v>0</v>
      </c>
      <c r="J37" s="361"/>
      <c r="K37" s="361">
        <v>0</v>
      </c>
      <c r="L37" s="361"/>
      <c r="M37" s="361"/>
      <c r="N37" s="294">
        <f t="shared" si="3"/>
        <v>0</v>
      </c>
      <c r="O37" s="287">
        <v>0</v>
      </c>
      <c r="P37" s="53"/>
    </row>
    <row r="38" spans="1:16" ht="12" customHeight="1" x14ac:dyDescent="0.25">
      <c r="A38" s="373"/>
      <c r="B38" s="373"/>
      <c r="C38" s="373"/>
      <c r="D38" s="373"/>
      <c r="E38" s="360" t="s">
        <v>180</v>
      </c>
      <c r="F38" s="360"/>
      <c r="G38" s="101">
        <v>1988.42</v>
      </c>
      <c r="H38" s="101">
        <v>0</v>
      </c>
      <c r="I38" s="361">
        <v>0</v>
      </c>
      <c r="J38" s="361"/>
      <c r="K38" s="361">
        <v>0</v>
      </c>
      <c r="L38" s="361"/>
      <c r="M38" s="361"/>
      <c r="N38" s="294">
        <f t="shared" si="3"/>
        <v>0</v>
      </c>
      <c r="O38" s="287">
        <v>0</v>
      </c>
      <c r="P38" s="53"/>
    </row>
    <row r="39" spans="1:16" ht="11.25" customHeight="1" x14ac:dyDescent="0.25">
      <c r="A39" s="373"/>
      <c r="B39" s="373"/>
      <c r="C39" s="373"/>
      <c r="D39" s="373"/>
      <c r="E39" s="360" t="s">
        <v>184</v>
      </c>
      <c r="F39" s="360"/>
      <c r="G39" s="101">
        <v>1934.53</v>
      </c>
      <c r="H39" s="101">
        <v>0</v>
      </c>
      <c r="I39" s="361">
        <v>0</v>
      </c>
      <c r="J39" s="361"/>
      <c r="K39" s="361">
        <v>0</v>
      </c>
      <c r="L39" s="361"/>
      <c r="M39" s="361"/>
      <c r="N39" s="294">
        <f t="shared" si="3"/>
        <v>0</v>
      </c>
      <c r="O39" s="287">
        <v>0</v>
      </c>
      <c r="P39" s="53"/>
    </row>
    <row r="40" spans="1:16" ht="12" customHeight="1" x14ac:dyDescent="0.25">
      <c r="A40" s="373"/>
      <c r="B40" s="373"/>
      <c r="C40" s="373"/>
      <c r="D40" s="373"/>
      <c r="E40" s="360" t="s">
        <v>186</v>
      </c>
      <c r="F40" s="360"/>
      <c r="G40" s="101">
        <v>102779.28</v>
      </c>
      <c r="H40" s="101">
        <v>85000</v>
      </c>
      <c r="I40" s="361">
        <v>142200</v>
      </c>
      <c r="J40" s="361"/>
      <c r="K40" s="361">
        <v>131746.45000000001</v>
      </c>
      <c r="L40" s="361"/>
      <c r="M40" s="361"/>
      <c r="N40" s="294">
        <f t="shared" si="3"/>
        <v>128.18386157209898</v>
      </c>
      <c r="O40" s="287">
        <f t="shared" si="5"/>
        <v>92.64869901547118</v>
      </c>
      <c r="P40" s="53"/>
    </row>
    <row r="41" spans="1:16" ht="11.25" customHeight="1" x14ac:dyDescent="0.25">
      <c r="A41" s="373"/>
      <c r="B41" s="373"/>
      <c r="C41" s="373"/>
      <c r="D41" s="373"/>
      <c r="E41" s="360" t="s">
        <v>188</v>
      </c>
      <c r="F41" s="360"/>
      <c r="G41" s="101">
        <v>6515.25</v>
      </c>
      <c r="H41" s="101">
        <v>0</v>
      </c>
      <c r="I41" s="361">
        <v>0</v>
      </c>
      <c r="J41" s="361"/>
      <c r="K41" s="361">
        <v>0</v>
      </c>
      <c r="L41" s="361"/>
      <c r="M41" s="361"/>
      <c r="N41" s="294">
        <f t="shared" si="3"/>
        <v>0</v>
      </c>
      <c r="O41" s="287">
        <v>0</v>
      </c>
      <c r="P41" s="53"/>
    </row>
    <row r="42" spans="1:16" ht="12" customHeight="1" x14ac:dyDescent="0.25">
      <c r="A42" s="373"/>
      <c r="B42" s="373"/>
      <c r="C42" s="373"/>
      <c r="D42" s="373"/>
      <c r="E42" s="360" t="s">
        <v>198</v>
      </c>
      <c r="F42" s="360"/>
      <c r="G42" s="101">
        <v>27135.41</v>
      </c>
      <c r="H42" s="101">
        <v>30000</v>
      </c>
      <c r="I42" s="361">
        <v>30000</v>
      </c>
      <c r="J42" s="361"/>
      <c r="K42" s="361">
        <v>43068.24</v>
      </c>
      <c r="L42" s="361"/>
      <c r="M42" s="361"/>
      <c r="N42" s="294">
        <f t="shared" si="3"/>
        <v>158.71600981890452</v>
      </c>
      <c r="O42" s="287">
        <f t="shared" si="5"/>
        <v>143.5608</v>
      </c>
      <c r="P42" s="53"/>
    </row>
    <row r="43" spans="1:16" ht="11.25" customHeight="1" x14ac:dyDescent="0.25">
      <c r="A43" s="373"/>
      <c r="B43" s="373"/>
      <c r="C43" s="373"/>
      <c r="D43" s="373"/>
      <c r="E43" s="360" t="s">
        <v>200</v>
      </c>
      <c r="F43" s="360"/>
      <c r="G43" s="101">
        <v>28469.15</v>
      </c>
      <c r="H43" s="101">
        <v>35000</v>
      </c>
      <c r="I43" s="361">
        <v>35000</v>
      </c>
      <c r="J43" s="361"/>
      <c r="K43" s="361">
        <v>49258.2</v>
      </c>
      <c r="L43" s="361"/>
      <c r="M43" s="361"/>
      <c r="N43" s="294">
        <f t="shared" si="3"/>
        <v>173.02307936836888</v>
      </c>
      <c r="O43" s="287">
        <f t="shared" si="5"/>
        <v>140.73771428571428</v>
      </c>
      <c r="P43" s="53"/>
    </row>
    <row r="44" spans="1:16" ht="11.25" customHeight="1" x14ac:dyDescent="0.25">
      <c r="A44" s="373"/>
      <c r="B44" s="373"/>
      <c r="C44" s="373"/>
      <c r="D44" s="373"/>
      <c r="E44" s="360" t="s">
        <v>202</v>
      </c>
      <c r="F44" s="360"/>
      <c r="G44" s="101">
        <v>40584.39</v>
      </c>
      <c r="H44" s="101">
        <v>20000</v>
      </c>
      <c r="I44" s="361">
        <v>77200</v>
      </c>
      <c r="J44" s="361"/>
      <c r="K44" s="361">
        <v>39415.01</v>
      </c>
      <c r="L44" s="361"/>
      <c r="M44" s="361"/>
      <c r="N44" s="294">
        <f t="shared" si="3"/>
        <v>97.118645863594352</v>
      </c>
      <c r="O44" s="287">
        <f>SUM(K44/I44)*100</f>
        <v>51.055712435233161</v>
      </c>
      <c r="P44" s="53"/>
    </row>
    <row r="45" spans="1:16" ht="12" customHeight="1" x14ac:dyDescent="0.25">
      <c r="A45" s="373"/>
      <c r="B45" s="373"/>
      <c r="C45" s="373"/>
      <c r="D45" s="373"/>
      <c r="E45" s="360" t="s">
        <v>204</v>
      </c>
      <c r="F45" s="360"/>
      <c r="G45" s="101">
        <v>75.08</v>
      </c>
      <c r="H45" s="101">
        <v>0</v>
      </c>
      <c r="I45" s="361">
        <v>0</v>
      </c>
      <c r="J45" s="361"/>
      <c r="K45" s="361">
        <v>5</v>
      </c>
      <c r="L45" s="361"/>
      <c r="M45" s="361"/>
      <c r="N45" s="294">
        <f t="shared" si="3"/>
        <v>6.6595631326584988</v>
      </c>
      <c r="O45" s="287">
        <v>0</v>
      </c>
      <c r="P45" s="53"/>
    </row>
    <row r="46" spans="1:16" ht="12" customHeight="1" x14ac:dyDescent="0.25">
      <c r="A46" s="259"/>
      <c r="B46" s="259"/>
      <c r="C46" s="259"/>
      <c r="D46" s="259"/>
      <c r="E46" s="360" t="s">
        <v>423</v>
      </c>
      <c r="F46" s="360"/>
      <c r="G46" s="258">
        <v>0</v>
      </c>
      <c r="H46" s="258">
        <v>0</v>
      </c>
      <c r="I46" s="258"/>
      <c r="J46" s="258">
        <v>400000</v>
      </c>
      <c r="K46" s="258"/>
      <c r="L46" s="258"/>
      <c r="M46" s="258">
        <v>23515.72</v>
      </c>
      <c r="N46" s="294">
        <v>0</v>
      </c>
      <c r="O46" s="287"/>
      <c r="P46" s="53"/>
    </row>
    <row r="47" spans="1:16" ht="11.25" customHeight="1" x14ac:dyDescent="0.25">
      <c r="A47" s="373"/>
      <c r="B47" s="373"/>
      <c r="C47" s="373"/>
      <c r="D47" s="373"/>
      <c r="E47" s="360" t="s">
        <v>206</v>
      </c>
      <c r="F47" s="360"/>
      <c r="G47" s="101">
        <v>20309.04</v>
      </c>
      <c r="H47" s="101">
        <v>61144.56</v>
      </c>
      <c r="I47" s="361">
        <v>61144.56</v>
      </c>
      <c r="J47" s="361"/>
      <c r="K47" s="361">
        <v>16356.36</v>
      </c>
      <c r="L47" s="361"/>
      <c r="M47" s="361"/>
      <c r="N47" s="294">
        <f t="shared" si="3"/>
        <v>80.537337067630972</v>
      </c>
      <c r="O47" s="287">
        <f t="shared" si="5"/>
        <v>26.750311066103023</v>
      </c>
      <c r="P47" s="53"/>
    </row>
    <row r="48" spans="1:16" ht="11.25" customHeight="1" x14ac:dyDescent="0.25">
      <c r="A48" s="373"/>
      <c r="B48" s="373"/>
      <c r="C48" s="373"/>
      <c r="D48" s="373"/>
      <c r="E48" s="360" t="s">
        <v>208</v>
      </c>
      <c r="F48" s="360"/>
      <c r="G48" s="101">
        <v>5925.21</v>
      </c>
      <c r="H48" s="101">
        <v>12000</v>
      </c>
      <c r="I48" s="361">
        <v>12000</v>
      </c>
      <c r="J48" s="361"/>
      <c r="K48" s="361">
        <v>6063.96</v>
      </c>
      <c r="L48" s="361"/>
      <c r="M48" s="361"/>
      <c r="N48" s="294">
        <f t="shared" si="3"/>
        <v>102.34168915532106</v>
      </c>
      <c r="O48" s="287">
        <f t="shared" si="5"/>
        <v>50.533000000000008</v>
      </c>
      <c r="P48" s="53"/>
    </row>
    <row r="49" spans="1:16" ht="12" customHeight="1" x14ac:dyDescent="0.25">
      <c r="A49" s="373"/>
      <c r="B49" s="373"/>
      <c r="C49" s="373"/>
      <c r="D49" s="373"/>
      <c r="E49" s="360" t="s">
        <v>210</v>
      </c>
      <c r="F49" s="360"/>
      <c r="G49" s="101">
        <v>1149.55</v>
      </c>
      <c r="H49" s="101">
        <v>26544.560000000001</v>
      </c>
      <c r="I49" s="361">
        <v>26544.560000000001</v>
      </c>
      <c r="J49" s="361"/>
      <c r="K49" s="361">
        <v>774.31</v>
      </c>
      <c r="L49" s="361"/>
      <c r="M49" s="361"/>
      <c r="N49" s="294">
        <f t="shared" si="3"/>
        <v>67.357661693706234</v>
      </c>
      <c r="O49" s="287">
        <f t="shared" si="5"/>
        <v>2.917019532439038</v>
      </c>
      <c r="P49" s="53"/>
    </row>
    <row r="50" spans="1:16" ht="11.25" customHeight="1" x14ac:dyDescent="0.25">
      <c r="A50" s="373"/>
      <c r="B50" s="373"/>
      <c r="C50" s="373"/>
      <c r="D50" s="373"/>
      <c r="E50" s="360" t="s">
        <v>212</v>
      </c>
      <c r="F50" s="360"/>
      <c r="G50" s="101">
        <v>398.42</v>
      </c>
      <c r="H50" s="101">
        <v>1000</v>
      </c>
      <c r="I50" s="361">
        <v>1000</v>
      </c>
      <c r="J50" s="361"/>
      <c r="K50" s="361">
        <v>389.9</v>
      </c>
      <c r="L50" s="361"/>
      <c r="M50" s="361"/>
      <c r="N50" s="294">
        <f t="shared" si="3"/>
        <v>97.861553134882769</v>
      </c>
      <c r="O50" s="287">
        <f t="shared" si="5"/>
        <v>38.989999999999995</v>
      </c>
      <c r="P50" s="53"/>
    </row>
    <row r="51" spans="1:16" ht="11.25" customHeight="1" x14ac:dyDescent="0.25">
      <c r="A51" s="373"/>
      <c r="B51" s="373"/>
      <c r="C51" s="373"/>
      <c r="D51" s="373"/>
      <c r="E51" s="360" t="s">
        <v>214</v>
      </c>
      <c r="F51" s="360"/>
      <c r="G51" s="101">
        <v>2750.55</v>
      </c>
      <c r="H51" s="101">
        <v>6600</v>
      </c>
      <c r="I51" s="361">
        <v>6600</v>
      </c>
      <c r="J51" s="361"/>
      <c r="K51" s="361">
        <v>2555.91</v>
      </c>
      <c r="L51" s="361"/>
      <c r="M51" s="361"/>
      <c r="N51" s="294">
        <f t="shared" si="3"/>
        <v>92.923597098762059</v>
      </c>
      <c r="O51" s="287">
        <f t="shared" si="5"/>
        <v>38.725909090909092</v>
      </c>
      <c r="P51" s="53"/>
    </row>
    <row r="52" spans="1:16" ht="12" customHeight="1" x14ac:dyDescent="0.25">
      <c r="A52" s="373"/>
      <c r="B52" s="373"/>
      <c r="C52" s="373"/>
      <c r="D52" s="373"/>
      <c r="E52" s="360" t="s">
        <v>216</v>
      </c>
      <c r="F52" s="360"/>
      <c r="G52" s="101">
        <v>7692.12</v>
      </c>
      <c r="H52" s="101">
        <v>12000</v>
      </c>
      <c r="I52" s="361">
        <v>12000</v>
      </c>
      <c r="J52" s="361"/>
      <c r="K52" s="361">
        <v>6374.18</v>
      </c>
      <c r="L52" s="361"/>
      <c r="M52" s="361"/>
      <c r="N52" s="294">
        <f t="shared" si="3"/>
        <v>82.866361939231325</v>
      </c>
      <c r="O52" s="287">
        <f t="shared" si="5"/>
        <v>53.118166666666667</v>
      </c>
      <c r="P52" s="53"/>
    </row>
    <row r="53" spans="1:16" ht="11.25" customHeight="1" x14ac:dyDescent="0.25">
      <c r="A53" s="373"/>
      <c r="B53" s="373"/>
      <c r="C53" s="373"/>
      <c r="D53" s="373"/>
      <c r="E53" s="360" t="s">
        <v>219</v>
      </c>
      <c r="F53" s="360"/>
      <c r="G53" s="101">
        <v>2393.19</v>
      </c>
      <c r="H53" s="101">
        <v>3000</v>
      </c>
      <c r="I53" s="361">
        <v>3000</v>
      </c>
      <c r="J53" s="361"/>
      <c r="K53" s="361">
        <v>198.1</v>
      </c>
      <c r="L53" s="361"/>
      <c r="M53" s="361"/>
      <c r="N53" s="294">
        <f t="shared" si="3"/>
        <v>8.2776545113426003</v>
      </c>
      <c r="O53" s="287">
        <f t="shared" si="5"/>
        <v>6.6033333333333335</v>
      </c>
      <c r="P53" s="53"/>
    </row>
    <row r="54" spans="1:16" ht="11.25" customHeight="1" x14ac:dyDescent="0.25">
      <c r="A54" s="373"/>
      <c r="B54" s="373"/>
      <c r="C54" s="373"/>
      <c r="D54" s="373"/>
      <c r="E54" s="360" t="s">
        <v>221</v>
      </c>
      <c r="F54" s="360"/>
      <c r="G54" s="101">
        <v>1956.84</v>
      </c>
      <c r="H54" s="101">
        <v>3550</v>
      </c>
      <c r="I54" s="361">
        <v>3550</v>
      </c>
      <c r="J54" s="361"/>
      <c r="K54" s="361">
        <v>2453.2399999999998</v>
      </c>
      <c r="L54" s="361"/>
      <c r="M54" s="361"/>
      <c r="N54" s="294">
        <f t="shared" si="3"/>
        <v>125.36742912041862</v>
      </c>
      <c r="O54" s="287">
        <f t="shared" si="5"/>
        <v>69.105352112676059</v>
      </c>
      <c r="P54" s="53"/>
    </row>
    <row r="55" spans="1:16" ht="12" customHeight="1" x14ac:dyDescent="0.25">
      <c r="A55" s="373"/>
      <c r="B55" s="373"/>
      <c r="C55" s="373"/>
      <c r="D55" s="373"/>
      <c r="E55" s="360" t="s">
        <v>223</v>
      </c>
      <c r="F55" s="360"/>
      <c r="G55" s="101">
        <v>1956.84</v>
      </c>
      <c r="H55" s="101">
        <v>3550</v>
      </c>
      <c r="I55" s="361">
        <v>3550</v>
      </c>
      <c r="J55" s="361"/>
      <c r="K55" s="361">
        <v>2453.2399999999998</v>
      </c>
      <c r="L55" s="361"/>
      <c r="M55" s="361"/>
      <c r="N55" s="294">
        <f t="shared" si="3"/>
        <v>125.36742912041862</v>
      </c>
      <c r="O55" s="287">
        <f t="shared" si="5"/>
        <v>69.105352112676059</v>
      </c>
      <c r="P55" s="53"/>
    </row>
    <row r="56" spans="1:16" ht="11.25" customHeight="1" x14ac:dyDescent="0.25">
      <c r="A56" s="373"/>
      <c r="B56" s="373"/>
      <c r="C56" s="373"/>
      <c r="D56" s="373"/>
      <c r="E56" s="360" t="s">
        <v>225</v>
      </c>
      <c r="F56" s="360"/>
      <c r="G56" s="101">
        <v>1950.18</v>
      </c>
      <c r="H56" s="101">
        <v>3000</v>
      </c>
      <c r="I56" s="361">
        <v>3000</v>
      </c>
      <c r="J56" s="361"/>
      <c r="K56" s="361">
        <v>2429.58</v>
      </c>
      <c r="L56" s="361"/>
      <c r="M56" s="361"/>
      <c r="N56" s="294">
        <f t="shared" si="3"/>
        <v>124.58234624496201</v>
      </c>
      <c r="O56" s="287">
        <f t="shared" si="5"/>
        <v>80.986000000000004</v>
      </c>
      <c r="P56" s="53"/>
    </row>
    <row r="57" spans="1:16" ht="24.75" customHeight="1" x14ac:dyDescent="0.25">
      <c r="A57" s="373"/>
      <c r="B57" s="373"/>
      <c r="C57" s="373"/>
      <c r="D57" s="373"/>
      <c r="E57" s="360" t="s">
        <v>227</v>
      </c>
      <c r="F57" s="360"/>
      <c r="G57" s="101">
        <v>0</v>
      </c>
      <c r="H57" s="101">
        <v>500</v>
      </c>
      <c r="I57" s="361">
        <v>500</v>
      </c>
      <c r="J57" s="361"/>
      <c r="K57" s="361">
        <v>0</v>
      </c>
      <c r="L57" s="361"/>
      <c r="M57" s="361"/>
      <c r="N57" s="294">
        <v>0</v>
      </c>
      <c r="O57" s="287">
        <f t="shared" si="5"/>
        <v>0</v>
      </c>
      <c r="P57" s="53"/>
    </row>
    <row r="58" spans="1:16" ht="11.25" customHeight="1" x14ac:dyDescent="0.25">
      <c r="A58" s="373"/>
      <c r="B58" s="373"/>
      <c r="C58" s="373"/>
      <c r="D58" s="373"/>
      <c r="E58" s="360" t="s">
        <v>229</v>
      </c>
      <c r="F58" s="360"/>
      <c r="G58" s="101">
        <v>6.66</v>
      </c>
      <c r="H58" s="101">
        <v>50</v>
      </c>
      <c r="I58" s="361">
        <v>50</v>
      </c>
      <c r="J58" s="361"/>
      <c r="K58" s="361">
        <v>23.66</v>
      </c>
      <c r="L58" s="361"/>
      <c r="M58" s="361"/>
      <c r="N58" s="294">
        <f t="shared" si="3"/>
        <v>355.25525525525524</v>
      </c>
      <c r="O58" s="287">
        <f t="shared" si="5"/>
        <v>47.32</v>
      </c>
      <c r="P58" s="53"/>
    </row>
    <row r="59" spans="1:16" ht="21" customHeight="1" x14ac:dyDescent="0.25">
      <c r="A59" s="373"/>
      <c r="B59" s="373"/>
      <c r="C59" s="373"/>
      <c r="D59" s="373"/>
      <c r="E59" s="360" t="s">
        <v>329</v>
      </c>
      <c r="F59" s="360"/>
      <c r="G59" s="101">
        <v>0</v>
      </c>
      <c r="H59" s="101">
        <v>0</v>
      </c>
      <c r="I59" s="361">
        <v>0</v>
      </c>
      <c r="J59" s="361"/>
      <c r="K59" s="361">
        <v>2699.1</v>
      </c>
      <c r="L59" s="361"/>
      <c r="M59" s="361"/>
      <c r="N59" s="294">
        <v>0</v>
      </c>
      <c r="O59" s="287">
        <v>0</v>
      </c>
      <c r="P59" s="53"/>
    </row>
    <row r="60" spans="1:16" ht="14.25" customHeight="1" x14ac:dyDescent="0.25">
      <c r="A60" s="373"/>
      <c r="B60" s="373"/>
      <c r="C60" s="373"/>
      <c r="D60" s="373"/>
      <c r="E60" s="360" t="s">
        <v>245</v>
      </c>
      <c r="F60" s="360"/>
      <c r="G60" s="101">
        <v>0</v>
      </c>
      <c r="H60" s="101">
        <v>0</v>
      </c>
      <c r="I60" s="361">
        <v>0</v>
      </c>
      <c r="J60" s="361"/>
      <c r="K60" s="361">
        <v>2699.1</v>
      </c>
      <c r="L60" s="361"/>
      <c r="M60" s="361"/>
      <c r="N60" s="294">
        <v>0</v>
      </c>
      <c r="O60" s="287">
        <v>0</v>
      </c>
      <c r="P60" s="53"/>
    </row>
    <row r="61" spans="1:16" ht="11.25" customHeight="1" x14ac:dyDescent="0.25">
      <c r="A61" s="373"/>
      <c r="B61" s="373"/>
      <c r="C61" s="373"/>
      <c r="D61" s="373"/>
      <c r="E61" s="360" t="s">
        <v>330</v>
      </c>
      <c r="F61" s="360"/>
      <c r="G61" s="101">
        <v>0</v>
      </c>
      <c r="H61" s="101">
        <v>0</v>
      </c>
      <c r="I61" s="361">
        <v>0</v>
      </c>
      <c r="J61" s="361"/>
      <c r="K61" s="361">
        <v>2699.1</v>
      </c>
      <c r="L61" s="361"/>
      <c r="M61" s="361"/>
      <c r="N61" s="294">
        <v>0</v>
      </c>
      <c r="O61" s="287">
        <v>0</v>
      </c>
    </row>
    <row r="62" spans="1:16" ht="11.25" customHeight="1" x14ac:dyDescent="0.25">
      <c r="A62" s="373"/>
      <c r="B62" s="373"/>
      <c r="C62" s="373"/>
      <c r="D62" s="373"/>
      <c r="E62" s="360" t="s">
        <v>247</v>
      </c>
      <c r="F62" s="360"/>
      <c r="G62" s="101">
        <v>0</v>
      </c>
      <c r="H62" s="101">
        <v>650</v>
      </c>
      <c r="I62" s="361">
        <v>550</v>
      </c>
      <c r="J62" s="361"/>
      <c r="K62" s="361">
        <v>0</v>
      </c>
      <c r="L62" s="361"/>
      <c r="M62" s="361"/>
      <c r="N62" s="265">
        <v>0</v>
      </c>
      <c r="O62" s="287">
        <f t="shared" si="5"/>
        <v>0</v>
      </c>
      <c r="P62" s="53"/>
    </row>
    <row r="63" spans="1:16" ht="12" customHeight="1" x14ac:dyDescent="0.25">
      <c r="A63" s="373"/>
      <c r="B63" s="373"/>
      <c r="C63" s="373"/>
      <c r="D63" s="373"/>
      <c r="E63" s="360" t="s">
        <v>249</v>
      </c>
      <c r="F63" s="360"/>
      <c r="G63" s="101">
        <v>0</v>
      </c>
      <c r="H63" s="101">
        <v>650</v>
      </c>
      <c r="I63" s="361">
        <v>550</v>
      </c>
      <c r="J63" s="361"/>
      <c r="K63" s="361">
        <v>0</v>
      </c>
      <c r="L63" s="361"/>
      <c r="M63" s="361"/>
      <c r="N63" s="265">
        <v>0</v>
      </c>
      <c r="O63" s="287">
        <f t="shared" si="5"/>
        <v>0</v>
      </c>
      <c r="P63" s="53"/>
    </row>
    <row r="64" spans="1:16" ht="11.25" customHeight="1" x14ac:dyDescent="0.25">
      <c r="A64" s="373"/>
      <c r="B64" s="373"/>
      <c r="C64" s="373"/>
      <c r="D64" s="373"/>
      <c r="E64" s="360" t="s">
        <v>251</v>
      </c>
      <c r="F64" s="360"/>
      <c r="G64" s="101">
        <v>0</v>
      </c>
      <c r="H64" s="101">
        <v>650</v>
      </c>
      <c r="I64" s="361">
        <v>550</v>
      </c>
      <c r="J64" s="361"/>
      <c r="K64" s="361">
        <v>0</v>
      </c>
      <c r="L64" s="361"/>
      <c r="M64" s="361"/>
      <c r="N64" s="265">
        <v>0</v>
      </c>
      <c r="O64" s="287">
        <f t="shared" si="5"/>
        <v>0</v>
      </c>
      <c r="P64" s="53"/>
    </row>
    <row r="65" spans="1:16" ht="12.75" customHeight="1" x14ac:dyDescent="0.25">
      <c r="A65" s="389" t="s">
        <v>315</v>
      </c>
      <c r="B65" s="389"/>
      <c r="C65" s="389"/>
      <c r="D65" s="389"/>
      <c r="E65" s="390" t="s">
        <v>319</v>
      </c>
      <c r="F65" s="390"/>
      <c r="G65" s="182">
        <v>1982386.46</v>
      </c>
      <c r="H65" s="182">
        <v>3667352.98</v>
      </c>
      <c r="I65" s="386">
        <v>3246852.98</v>
      </c>
      <c r="J65" s="386"/>
      <c r="K65" s="386">
        <v>1816379.11</v>
      </c>
      <c r="L65" s="386"/>
      <c r="M65" s="386"/>
      <c r="N65" s="183">
        <f>K65/G65*100</f>
        <v>91.625883582760153</v>
      </c>
      <c r="O65" s="189">
        <f t="shared" ref="O65" si="6">SUM(K65/I65*100)</f>
        <v>55.942758147306073</v>
      </c>
      <c r="P65" s="53"/>
    </row>
    <row r="66" spans="1:16" ht="12" customHeight="1" x14ac:dyDescent="0.25">
      <c r="A66" s="373"/>
      <c r="B66" s="373"/>
      <c r="C66" s="373"/>
      <c r="D66" s="373"/>
      <c r="E66" s="360" t="s">
        <v>328</v>
      </c>
      <c r="F66" s="360"/>
      <c r="G66" s="101">
        <v>1982386.46</v>
      </c>
      <c r="H66" s="101">
        <v>3667352.98</v>
      </c>
      <c r="I66" s="361">
        <v>3246852.98</v>
      </c>
      <c r="J66" s="361"/>
      <c r="K66" s="361">
        <v>1816379.11</v>
      </c>
      <c r="L66" s="361"/>
      <c r="M66" s="361"/>
      <c r="N66" s="127">
        <f t="shared" ref="N66:N80" si="7">K66/G66*100</f>
        <v>91.625883582760153</v>
      </c>
      <c r="O66" s="287">
        <f>SUM(K66/I66)*100</f>
        <v>55.942758147306073</v>
      </c>
      <c r="P66" s="53"/>
    </row>
    <row r="67" spans="1:16" ht="11.25" customHeight="1" x14ac:dyDescent="0.25">
      <c r="A67" s="373"/>
      <c r="B67" s="373"/>
      <c r="C67" s="373"/>
      <c r="D67" s="373"/>
      <c r="E67" s="360" t="s">
        <v>145</v>
      </c>
      <c r="F67" s="360"/>
      <c r="G67" s="101">
        <v>1219754.54</v>
      </c>
      <c r="H67" s="101">
        <v>2450000</v>
      </c>
      <c r="I67" s="361">
        <v>2429500</v>
      </c>
      <c r="J67" s="361"/>
      <c r="K67" s="361">
        <v>1342620.74</v>
      </c>
      <c r="L67" s="361"/>
      <c r="M67" s="361"/>
      <c r="N67" s="127">
        <f t="shared" si="7"/>
        <v>110.07302665993765</v>
      </c>
      <c r="O67" s="287">
        <f t="shared" ref="O67:O103" si="8">SUM(K67/I67*100)</f>
        <v>55.263253344309526</v>
      </c>
      <c r="P67" s="53"/>
    </row>
    <row r="68" spans="1:16" ht="11.25" customHeight="1" x14ac:dyDescent="0.25">
      <c r="A68" s="373"/>
      <c r="B68" s="373"/>
      <c r="C68" s="373"/>
      <c r="D68" s="373"/>
      <c r="E68" s="360" t="s">
        <v>147</v>
      </c>
      <c r="F68" s="360"/>
      <c r="G68" s="101">
        <v>1060670.8899999999</v>
      </c>
      <c r="H68" s="101">
        <v>2120000</v>
      </c>
      <c r="I68" s="361">
        <v>2099500</v>
      </c>
      <c r="J68" s="361"/>
      <c r="K68" s="361">
        <v>1153484.8</v>
      </c>
      <c r="L68" s="361"/>
      <c r="M68" s="361"/>
      <c r="N68" s="127">
        <f t="shared" si="7"/>
        <v>108.75049092749214</v>
      </c>
      <c r="O68" s="287">
        <f t="shared" si="8"/>
        <v>54.940928792569665</v>
      </c>
      <c r="P68" s="53"/>
    </row>
    <row r="69" spans="1:16" ht="12" customHeight="1" x14ac:dyDescent="0.25">
      <c r="A69" s="373"/>
      <c r="B69" s="373"/>
      <c r="C69" s="373"/>
      <c r="D69" s="373"/>
      <c r="E69" s="360" t="s">
        <v>149</v>
      </c>
      <c r="F69" s="360"/>
      <c r="G69" s="101">
        <v>1009622.02</v>
      </c>
      <c r="H69" s="101">
        <v>2000000</v>
      </c>
      <c r="I69" s="361">
        <v>2000000</v>
      </c>
      <c r="J69" s="361"/>
      <c r="K69" s="361">
        <v>1153484.8</v>
      </c>
      <c r="L69" s="361"/>
      <c r="M69" s="361"/>
      <c r="N69" s="127">
        <f t="shared" si="7"/>
        <v>114.24917218029773</v>
      </c>
      <c r="O69" s="287">
        <f t="shared" si="8"/>
        <v>57.674239999999998</v>
      </c>
      <c r="P69" s="53"/>
    </row>
    <row r="70" spans="1:16" ht="11.25" customHeight="1" x14ac:dyDescent="0.25">
      <c r="A70" s="373"/>
      <c r="B70" s="373"/>
      <c r="C70" s="373"/>
      <c r="D70" s="373"/>
      <c r="E70" s="360" t="s">
        <v>153</v>
      </c>
      <c r="F70" s="360"/>
      <c r="G70" s="101">
        <v>51048.87</v>
      </c>
      <c r="H70" s="101">
        <v>120000</v>
      </c>
      <c r="I70" s="361">
        <v>99500</v>
      </c>
      <c r="J70" s="361"/>
      <c r="K70" s="361">
        <v>0</v>
      </c>
      <c r="L70" s="361"/>
      <c r="M70" s="361"/>
      <c r="N70" s="127">
        <f t="shared" si="7"/>
        <v>0</v>
      </c>
      <c r="O70" s="287">
        <f t="shared" si="8"/>
        <v>0</v>
      </c>
      <c r="P70" s="53"/>
    </row>
    <row r="71" spans="1:16" ht="12" customHeight="1" x14ac:dyDescent="0.25">
      <c r="A71" s="373"/>
      <c r="B71" s="373"/>
      <c r="C71" s="373"/>
      <c r="D71" s="373"/>
      <c r="E71" s="360" t="s">
        <v>159</v>
      </c>
      <c r="F71" s="360"/>
      <c r="G71" s="101">
        <v>159083.65</v>
      </c>
      <c r="H71" s="101">
        <v>330000</v>
      </c>
      <c r="I71" s="361">
        <v>330000</v>
      </c>
      <c r="J71" s="361"/>
      <c r="K71" s="361">
        <v>189135.94</v>
      </c>
      <c r="L71" s="361"/>
      <c r="M71" s="361"/>
      <c r="N71" s="127">
        <f t="shared" si="7"/>
        <v>118.89087282068272</v>
      </c>
      <c r="O71" s="287">
        <f t="shared" si="8"/>
        <v>57.313921212121208</v>
      </c>
      <c r="P71" s="53"/>
    </row>
    <row r="72" spans="1:16" ht="11.25" customHeight="1" x14ac:dyDescent="0.25">
      <c r="A72" s="373"/>
      <c r="B72" s="373"/>
      <c r="C72" s="373"/>
      <c r="D72" s="373"/>
      <c r="E72" s="360" t="s">
        <v>161</v>
      </c>
      <c r="F72" s="360"/>
      <c r="G72" s="101">
        <v>159083.65</v>
      </c>
      <c r="H72" s="101">
        <v>330000</v>
      </c>
      <c r="I72" s="361">
        <v>330000</v>
      </c>
      <c r="J72" s="361"/>
      <c r="K72" s="361">
        <v>189135.94</v>
      </c>
      <c r="L72" s="361"/>
      <c r="M72" s="361"/>
      <c r="N72" s="127">
        <f t="shared" si="7"/>
        <v>118.89087282068272</v>
      </c>
      <c r="O72" s="287">
        <f t="shared" si="8"/>
        <v>57.313921212121208</v>
      </c>
      <c r="P72" s="53"/>
    </row>
    <row r="73" spans="1:16" ht="11.25" customHeight="1" x14ac:dyDescent="0.25">
      <c r="A73" s="373"/>
      <c r="B73" s="373"/>
      <c r="C73" s="373"/>
      <c r="D73" s="373"/>
      <c r="E73" s="360" t="s">
        <v>164</v>
      </c>
      <c r="F73" s="360"/>
      <c r="G73" s="101">
        <v>762631.92</v>
      </c>
      <c r="H73" s="101">
        <v>1217352.98</v>
      </c>
      <c r="I73" s="361">
        <v>817352.98</v>
      </c>
      <c r="J73" s="361"/>
      <c r="K73" s="361">
        <v>473758.37</v>
      </c>
      <c r="L73" s="361"/>
      <c r="M73" s="361"/>
      <c r="N73" s="127">
        <f t="shared" si="7"/>
        <v>62.121497615782985</v>
      </c>
      <c r="O73" s="287">
        <f t="shared" si="8"/>
        <v>57.962518225601869</v>
      </c>
      <c r="P73" s="53"/>
    </row>
    <row r="74" spans="1:16" ht="12" customHeight="1" x14ac:dyDescent="0.25">
      <c r="A74" s="373"/>
      <c r="B74" s="373"/>
      <c r="C74" s="373"/>
      <c r="D74" s="373"/>
      <c r="E74" s="360" t="s">
        <v>166</v>
      </c>
      <c r="F74" s="360"/>
      <c r="G74" s="101">
        <v>39928.44</v>
      </c>
      <c r="H74" s="101">
        <v>68000</v>
      </c>
      <c r="I74" s="361">
        <v>68000</v>
      </c>
      <c r="J74" s="361"/>
      <c r="K74" s="361">
        <v>43113.55</v>
      </c>
      <c r="L74" s="361"/>
      <c r="M74" s="361"/>
      <c r="N74" s="101">
        <f t="shared" si="7"/>
        <v>107.97704593517803</v>
      </c>
      <c r="O74" s="287">
        <f t="shared" si="8"/>
        <v>63.402279411764709</v>
      </c>
      <c r="P74" s="53"/>
    </row>
    <row r="75" spans="1:16" ht="11.25" customHeight="1" x14ac:dyDescent="0.25">
      <c r="A75" s="373"/>
      <c r="B75" s="373"/>
      <c r="C75" s="373"/>
      <c r="D75" s="373"/>
      <c r="E75" s="360" t="s">
        <v>168</v>
      </c>
      <c r="F75" s="360"/>
      <c r="G75" s="101">
        <v>5711.76</v>
      </c>
      <c r="H75" s="101">
        <v>6000</v>
      </c>
      <c r="I75" s="361">
        <v>6000</v>
      </c>
      <c r="J75" s="361"/>
      <c r="K75" s="361">
        <v>5090.24</v>
      </c>
      <c r="L75" s="361"/>
      <c r="M75" s="361"/>
      <c r="N75" s="101">
        <v>0</v>
      </c>
      <c r="O75" s="287">
        <f t="shared" si="8"/>
        <v>84.837333333333333</v>
      </c>
      <c r="P75" s="53"/>
    </row>
    <row r="76" spans="1:16" ht="11.25" customHeight="1" x14ac:dyDescent="0.25">
      <c r="A76" s="373"/>
      <c r="B76" s="373"/>
      <c r="C76" s="373"/>
      <c r="D76" s="373"/>
      <c r="E76" s="360" t="s">
        <v>170</v>
      </c>
      <c r="F76" s="360"/>
      <c r="G76" s="101">
        <v>34216.68</v>
      </c>
      <c r="H76" s="101">
        <v>62000</v>
      </c>
      <c r="I76" s="361">
        <v>62000</v>
      </c>
      <c r="J76" s="361"/>
      <c r="K76" s="361">
        <v>38023.31</v>
      </c>
      <c r="L76" s="361"/>
      <c r="M76" s="361"/>
      <c r="N76" s="101">
        <f t="shared" si="7"/>
        <v>111.12507116412229</v>
      </c>
      <c r="O76" s="287">
        <f t="shared" si="8"/>
        <v>61.327919354838713</v>
      </c>
      <c r="P76" s="53"/>
    </row>
    <row r="77" spans="1:16" ht="12" customHeight="1" x14ac:dyDescent="0.25">
      <c r="A77" s="373"/>
      <c r="B77" s="373"/>
      <c r="C77" s="373"/>
      <c r="D77" s="373"/>
      <c r="E77" s="360" t="s">
        <v>174</v>
      </c>
      <c r="F77" s="360"/>
      <c r="G77" s="101">
        <v>598122.23999999999</v>
      </c>
      <c r="H77" s="101">
        <v>858400</v>
      </c>
      <c r="I77" s="361">
        <v>158400</v>
      </c>
      <c r="J77" s="361"/>
      <c r="K77" s="361">
        <v>64555.39</v>
      </c>
      <c r="L77" s="361"/>
      <c r="M77" s="361"/>
      <c r="N77" s="101">
        <f t="shared" si="7"/>
        <v>10.793009469101165</v>
      </c>
      <c r="O77" s="287">
        <f t="shared" si="8"/>
        <v>40.754665404040402</v>
      </c>
      <c r="P77" s="53"/>
    </row>
    <row r="78" spans="1:16" ht="12" customHeight="1" x14ac:dyDescent="0.25">
      <c r="A78" s="140"/>
      <c r="B78" s="140"/>
      <c r="C78" s="140"/>
      <c r="D78" s="140"/>
      <c r="E78" s="360" t="s">
        <v>176</v>
      </c>
      <c r="F78" s="360"/>
      <c r="G78" s="139">
        <v>82.7</v>
      </c>
      <c r="H78" s="139">
        <v>0</v>
      </c>
      <c r="I78" s="139"/>
      <c r="J78" s="139">
        <v>0</v>
      </c>
      <c r="K78" s="139"/>
      <c r="L78" s="139"/>
      <c r="M78" s="139">
        <v>0</v>
      </c>
      <c r="N78" s="139">
        <v>0</v>
      </c>
      <c r="O78" s="287">
        <v>0</v>
      </c>
      <c r="P78" s="53"/>
    </row>
    <row r="79" spans="1:16" ht="11.25" customHeight="1" x14ac:dyDescent="0.25">
      <c r="A79" s="373"/>
      <c r="B79" s="373"/>
      <c r="C79" s="373"/>
      <c r="D79" s="373"/>
      <c r="E79" s="360" t="s">
        <v>178</v>
      </c>
      <c r="F79" s="360"/>
      <c r="G79" s="101">
        <v>532421.18000000005</v>
      </c>
      <c r="H79" s="101">
        <v>700000</v>
      </c>
      <c r="I79" s="361">
        <v>0</v>
      </c>
      <c r="J79" s="361"/>
      <c r="K79" s="361">
        <v>0</v>
      </c>
      <c r="L79" s="361"/>
      <c r="M79" s="361"/>
      <c r="N79" s="101">
        <f t="shared" si="7"/>
        <v>0</v>
      </c>
      <c r="O79" s="287">
        <v>0</v>
      </c>
      <c r="P79" s="53"/>
    </row>
    <row r="80" spans="1:16" ht="11.25" customHeight="1" x14ac:dyDescent="0.25">
      <c r="A80" s="373"/>
      <c r="B80" s="373"/>
      <c r="C80" s="373"/>
      <c r="D80" s="373"/>
      <c r="E80" s="360" t="s">
        <v>180</v>
      </c>
      <c r="F80" s="360"/>
      <c r="G80" s="101">
        <v>61613.46</v>
      </c>
      <c r="H80" s="101">
        <v>130000</v>
      </c>
      <c r="I80" s="361">
        <v>130000</v>
      </c>
      <c r="J80" s="361"/>
      <c r="K80" s="361">
        <v>61110.13</v>
      </c>
      <c r="L80" s="361"/>
      <c r="M80" s="361"/>
      <c r="N80" s="101">
        <f t="shared" si="7"/>
        <v>99.183084345530986</v>
      </c>
      <c r="O80" s="287">
        <f t="shared" si="8"/>
        <v>47.007792307692306</v>
      </c>
      <c r="P80" s="53"/>
    </row>
    <row r="81" spans="1:16" ht="12" customHeight="1" x14ac:dyDescent="0.25">
      <c r="A81" s="373"/>
      <c r="B81" s="373"/>
      <c r="C81" s="373"/>
      <c r="D81" s="373"/>
      <c r="E81" s="360" t="s">
        <v>182</v>
      </c>
      <c r="F81" s="360"/>
      <c r="G81" s="101">
        <v>3231.41</v>
      </c>
      <c r="H81" s="101">
        <v>13400</v>
      </c>
      <c r="I81" s="361">
        <v>13400</v>
      </c>
      <c r="J81" s="361"/>
      <c r="K81" s="361">
        <v>2584.31</v>
      </c>
      <c r="L81" s="361"/>
      <c r="M81" s="361"/>
      <c r="N81" s="101">
        <v>0</v>
      </c>
      <c r="O81" s="287">
        <f t="shared" si="8"/>
        <v>19.285895522388056</v>
      </c>
      <c r="P81" s="53"/>
    </row>
    <row r="82" spans="1:16" ht="11.25" customHeight="1" x14ac:dyDescent="0.25">
      <c r="A82" s="373"/>
      <c r="B82" s="373"/>
      <c r="C82" s="373"/>
      <c r="D82" s="373"/>
      <c r="E82" s="360" t="s">
        <v>184</v>
      </c>
      <c r="F82" s="360"/>
      <c r="G82" s="101">
        <v>773.49</v>
      </c>
      <c r="H82" s="101">
        <v>15000</v>
      </c>
      <c r="I82" s="361">
        <v>15000</v>
      </c>
      <c r="J82" s="361"/>
      <c r="K82" s="361">
        <v>860.95</v>
      </c>
      <c r="L82" s="361"/>
      <c r="M82" s="361"/>
      <c r="N82" s="101">
        <v>0</v>
      </c>
      <c r="O82" s="287">
        <f t="shared" si="8"/>
        <v>5.7396666666666674</v>
      </c>
      <c r="P82" s="53"/>
    </row>
    <row r="83" spans="1:16" ht="11.25" customHeight="1" x14ac:dyDescent="0.25">
      <c r="A83" s="373"/>
      <c r="B83" s="373"/>
      <c r="C83" s="373"/>
      <c r="D83" s="373"/>
      <c r="E83" s="360" t="s">
        <v>186</v>
      </c>
      <c r="F83" s="360"/>
      <c r="G83" s="101">
        <v>124581.24</v>
      </c>
      <c r="H83" s="101">
        <v>290952.98</v>
      </c>
      <c r="I83" s="361">
        <v>290952.98</v>
      </c>
      <c r="J83" s="361"/>
      <c r="K83" s="361">
        <v>139448.46</v>
      </c>
      <c r="L83" s="361"/>
      <c r="M83" s="361"/>
      <c r="N83" s="101">
        <f t="shared" ref="N83:N102" si="9">K83/G83*100</f>
        <v>111.9337550340645</v>
      </c>
      <c r="O83" s="287">
        <f t="shared" si="8"/>
        <v>47.928177260806883</v>
      </c>
      <c r="P83" s="53"/>
    </row>
    <row r="84" spans="1:16" ht="12" customHeight="1" x14ac:dyDescent="0.25">
      <c r="A84" s="373"/>
      <c r="B84" s="373"/>
      <c r="C84" s="373"/>
      <c r="D84" s="373"/>
      <c r="E84" s="360" t="s">
        <v>188</v>
      </c>
      <c r="F84" s="360"/>
      <c r="G84" s="101">
        <v>23077.09</v>
      </c>
      <c r="H84" s="101">
        <v>46452.98</v>
      </c>
      <c r="I84" s="361">
        <v>46452.98</v>
      </c>
      <c r="J84" s="361"/>
      <c r="K84" s="361">
        <v>29167.77</v>
      </c>
      <c r="L84" s="361"/>
      <c r="M84" s="361"/>
      <c r="N84" s="101">
        <f t="shared" si="9"/>
        <v>126.39275575906667</v>
      </c>
      <c r="O84" s="287">
        <f t="shared" si="8"/>
        <v>62.789879142306901</v>
      </c>
      <c r="P84" s="53"/>
    </row>
    <row r="85" spans="1:16" ht="11.25" customHeight="1" x14ac:dyDescent="0.25">
      <c r="A85" s="373"/>
      <c r="B85" s="373"/>
      <c r="C85" s="373"/>
      <c r="D85" s="373"/>
      <c r="E85" s="360" t="s">
        <v>192</v>
      </c>
      <c r="F85" s="360"/>
      <c r="G85" s="101">
        <v>4180.25</v>
      </c>
      <c r="H85" s="101">
        <v>9500</v>
      </c>
      <c r="I85" s="361">
        <v>9500</v>
      </c>
      <c r="J85" s="361"/>
      <c r="K85" s="361">
        <v>6171.95</v>
      </c>
      <c r="L85" s="361"/>
      <c r="M85" s="361"/>
      <c r="N85" s="101">
        <v>0</v>
      </c>
      <c r="O85" s="287">
        <f t="shared" si="8"/>
        <v>64.967894736842098</v>
      </c>
      <c r="P85" s="53"/>
    </row>
    <row r="86" spans="1:16" ht="12" customHeight="1" x14ac:dyDescent="0.25">
      <c r="A86" s="373"/>
      <c r="B86" s="373"/>
      <c r="C86" s="373"/>
      <c r="D86" s="373"/>
      <c r="E86" s="360" t="s">
        <v>194</v>
      </c>
      <c r="F86" s="360"/>
      <c r="G86" s="101">
        <v>26022.49</v>
      </c>
      <c r="H86" s="101">
        <v>55000</v>
      </c>
      <c r="I86" s="361">
        <v>55000</v>
      </c>
      <c r="J86" s="361"/>
      <c r="K86" s="361">
        <v>29057.81</v>
      </c>
      <c r="L86" s="361"/>
      <c r="M86" s="361"/>
      <c r="N86" s="101">
        <v>0</v>
      </c>
      <c r="O86" s="287">
        <f t="shared" si="8"/>
        <v>52.832381818181815</v>
      </c>
      <c r="P86" s="53"/>
    </row>
    <row r="87" spans="1:16" ht="11.25" customHeight="1" x14ac:dyDescent="0.25">
      <c r="A87" s="373"/>
      <c r="B87" s="373"/>
      <c r="C87" s="373"/>
      <c r="D87" s="373"/>
      <c r="E87" s="360" t="s">
        <v>196</v>
      </c>
      <c r="F87" s="360"/>
      <c r="G87" s="101">
        <v>19567.11</v>
      </c>
      <c r="H87" s="101">
        <v>50000</v>
      </c>
      <c r="I87" s="361">
        <v>50000</v>
      </c>
      <c r="J87" s="361"/>
      <c r="K87" s="361">
        <v>20713.29</v>
      </c>
      <c r="L87" s="361"/>
      <c r="M87" s="361"/>
      <c r="N87" s="101">
        <v>0</v>
      </c>
      <c r="O87" s="287">
        <f t="shared" si="8"/>
        <v>41.426580000000001</v>
      </c>
      <c r="P87" s="53"/>
    </row>
    <row r="88" spans="1:16" ht="11.25" customHeight="1" x14ac:dyDescent="0.25">
      <c r="A88" s="373"/>
      <c r="B88" s="373"/>
      <c r="C88" s="373"/>
      <c r="D88" s="373"/>
      <c r="E88" s="360" t="s">
        <v>198</v>
      </c>
      <c r="F88" s="360"/>
      <c r="G88" s="101">
        <v>22746.68</v>
      </c>
      <c r="H88" s="101">
        <v>50000</v>
      </c>
      <c r="I88" s="361">
        <v>50000</v>
      </c>
      <c r="J88" s="361"/>
      <c r="K88" s="361" t="s">
        <v>408</v>
      </c>
      <c r="L88" s="361"/>
      <c r="M88" s="361"/>
      <c r="N88" s="127">
        <v>90.19</v>
      </c>
      <c r="O88" s="287">
        <v>41.43</v>
      </c>
      <c r="P88" s="53"/>
    </row>
    <row r="89" spans="1:16" ht="12" customHeight="1" x14ac:dyDescent="0.25">
      <c r="A89" s="373"/>
      <c r="B89" s="373"/>
      <c r="C89" s="373"/>
      <c r="D89" s="373"/>
      <c r="E89" s="360" t="s">
        <v>200</v>
      </c>
      <c r="F89" s="360"/>
      <c r="G89" s="101">
        <v>1486</v>
      </c>
      <c r="H89" s="101">
        <v>30000</v>
      </c>
      <c r="I89" s="361">
        <v>30000</v>
      </c>
      <c r="J89" s="361"/>
      <c r="K89" s="361">
        <v>0</v>
      </c>
      <c r="L89" s="361"/>
      <c r="M89" s="361"/>
      <c r="N89" s="127">
        <f t="shared" si="9"/>
        <v>0</v>
      </c>
      <c r="O89" s="287">
        <f t="shared" si="8"/>
        <v>0</v>
      </c>
      <c r="P89" s="53"/>
    </row>
    <row r="90" spans="1:16" ht="12" customHeight="1" x14ac:dyDescent="0.25">
      <c r="A90" s="259"/>
      <c r="B90" s="259"/>
      <c r="C90" s="259"/>
      <c r="D90" s="259"/>
      <c r="E90" s="360" t="s">
        <v>202</v>
      </c>
      <c r="F90" s="360"/>
      <c r="G90" s="258">
        <v>0</v>
      </c>
      <c r="H90" s="258">
        <v>0</v>
      </c>
      <c r="I90" s="258"/>
      <c r="J90" s="258">
        <v>0</v>
      </c>
      <c r="K90" s="258"/>
      <c r="L90" s="258"/>
      <c r="M90" s="258">
        <v>-1243.75</v>
      </c>
      <c r="N90" s="261">
        <v>0</v>
      </c>
      <c r="O90" s="287">
        <v>0</v>
      </c>
      <c r="P90" s="53"/>
    </row>
    <row r="91" spans="1:16" ht="11.25" customHeight="1" x14ac:dyDescent="0.25">
      <c r="A91" s="373"/>
      <c r="B91" s="373"/>
      <c r="C91" s="373"/>
      <c r="D91" s="373"/>
      <c r="E91" s="360" t="s">
        <v>204</v>
      </c>
      <c r="F91" s="360"/>
      <c r="G91" s="101">
        <v>27501.62</v>
      </c>
      <c r="H91" s="101">
        <v>50000</v>
      </c>
      <c r="I91" s="361">
        <v>50000</v>
      </c>
      <c r="J91" s="361"/>
      <c r="K91" s="361">
        <v>35065.56</v>
      </c>
      <c r="L91" s="361"/>
      <c r="M91" s="361"/>
      <c r="N91" s="127">
        <f t="shared" si="9"/>
        <v>127.5036161506122</v>
      </c>
      <c r="O91" s="287">
        <f t="shared" si="8"/>
        <v>70.131119999999996</v>
      </c>
      <c r="P91" s="53"/>
    </row>
    <row r="92" spans="1:16" ht="11.25" customHeight="1" x14ac:dyDescent="0.25">
      <c r="A92" s="259"/>
      <c r="B92" s="259"/>
      <c r="C92" s="259"/>
      <c r="D92" s="259"/>
      <c r="E92" s="360" t="s">
        <v>423</v>
      </c>
      <c r="F92" s="360"/>
      <c r="G92" s="258">
        <v>0</v>
      </c>
      <c r="H92" s="258">
        <v>0</v>
      </c>
      <c r="I92" s="258"/>
      <c r="J92" s="258">
        <v>300000</v>
      </c>
      <c r="K92" s="258"/>
      <c r="L92" s="258"/>
      <c r="M92" s="258">
        <v>226640.97</v>
      </c>
      <c r="N92" s="261"/>
      <c r="O92" s="287">
        <f>SUM(M92/J92*100)</f>
        <v>75.546990000000008</v>
      </c>
      <c r="P92" s="53"/>
    </row>
    <row r="93" spans="1:16" ht="12.75" customHeight="1" x14ac:dyDescent="0.25">
      <c r="A93" s="389" t="s">
        <v>315</v>
      </c>
      <c r="B93" s="389"/>
      <c r="C93" s="389"/>
      <c r="D93" s="389"/>
      <c r="E93" s="390" t="s">
        <v>48</v>
      </c>
      <c r="F93" s="390"/>
      <c r="G93" s="182">
        <v>30990.46</v>
      </c>
      <c r="H93" s="182">
        <v>0</v>
      </c>
      <c r="I93" s="386">
        <v>624593.22</v>
      </c>
      <c r="J93" s="386"/>
      <c r="K93" s="386">
        <v>432744.03</v>
      </c>
      <c r="L93" s="386"/>
      <c r="M93" s="386"/>
      <c r="N93" s="183">
        <f t="shared" si="9"/>
        <v>1396.3782080033664</v>
      </c>
      <c r="O93" s="425">
        <f>SUM(K93/I93)*100</f>
        <v>69.28413824280706</v>
      </c>
      <c r="P93" s="53"/>
    </row>
    <row r="94" spans="1:16" ht="12" customHeight="1" x14ac:dyDescent="0.25">
      <c r="A94" s="373"/>
      <c r="B94" s="373"/>
      <c r="C94" s="373"/>
      <c r="D94" s="373"/>
      <c r="E94" s="360" t="s">
        <v>328</v>
      </c>
      <c r="F94" s="360"/>
      <c r="G94" s="101">
        <v>30990.46</v>
      </c>
      <c r="H94" s="101">
        <v>0</v>
      </c>
      <c r="I94" s="361">
        <v>624593.22</v>
      </c>
      <c r="J94" s="361"/>
      <c r="K94" s="361">
        <v>432744.03</v>
      </c>
      <c r="L94" s="361"/>
      <c r="M94" s="361"/>
      <c r="N94" s="127">
        <f t="shared" si="9"/>
        <v>1396.3782080033664</v>
      </c>
      <c r="O94" s="287">
        <f t="shared" si="8"/>
        <v>69.28413824280706</v>
      </c>
      <c r="P94" s="53"/>
    </row>
    <row r="95" spans="1:16" ht="11.25" customHeight="1" x14ac:dyDescent="0.25">
      <c r="A95" s="373"/>
      <c r="B95" s="373"/>
      <c r="C95" s="373"/>
      <c r="D95" s="373"/>
      <c r="E95" s="360" t="s">
        <v>145</v>
      </c>
      <c r="F95" s="360"/>
      <c r="G95" s="101">
        <v>29720.26</v>
      </c>
      <c r="H95" s="101">
        <v>0</v>
      </c>
      <c r="I95" s="361">
        <v>14931.19</v>
      </c>
      <c r="J95" s="361"/>
      <c r="K95" s="361">
        <v>7578.5</v>
      </c>
      <c r="L95" s="361"/>
      <c r="M95" s="361"/>
      <c r="N95" s="127">
        <f t="shared" si="9"/>
        <v>25.499440449040488</v>
      </c>
      <c r="O95" s="287">
        <f t="shared" si="8"/>
        <v>50.756168798334222</v>
      </c>
      <c r="P95" s="53"/>
    </row>
    <row r="96" spans="1:16" ht="11.25" customHeight="1" x14ac:dyDescent="0.25">
      <c r="A96" s="373"/>
      <c r="B96" s="373"/>
      <c r="C96" s="373"/>
      <c r="D96" s="373"/>
      <c r="E96" s="360" t="s">
        <v>147</v>
      </c>
      <c r="F96" s="360"/>
      <c r="G96" s="101">
        <v>28476.2</v>
      </c>
      <c r="H96" s="101">
        <v>0</v>
      </c>
      <c r="I96" s="361">
        <v>14931.19</v>
      </c>
      <c r="J96" s="361"/>
      <c r="K96" s="361">
        <v>7578.5</v>
      </c>
      <c r="L96" s="361"/>
      <c r="M96" s="361"/>
      <c r="N96" s="127">
        <f t="shared" si="9"/>
        <v>26.613452637641256</v>
      </c>
      <c r="O96" s="287">
        <f t="shared" si="8"/>
        <v>50.756168798334222</v>
      </c>
      <c r="P96" s="53"/>
    </row>
    <row r="97" spans="1:17" ht="12" customHeight="1" x14ac:dyDescent="0.25">
      <c r="A97" s="373"/>
      <c r="B97" s="373"/>
      <c r="C97" s="373"/>
      <c r="D97" s="373"/>
      <c r="E97" s="360" t="s">
        <v>149</v>
      </c>
      <c r="F97" s="360"/>
      <c r="G97" s="101">
        <v>28476.2</v>
      </c>
      <c r="H97" s="101">
        <v>0</v>
      </c>
      <c r="I97" s="361">
        <v>14931.19</v>
      </c>
      <c r="J97" s="361"/>
      <c r="K97" s="361">
        <v>7578.5</v>
      </c>
      <c r="L97" s="361"/>
      <c r="M97" s="361"/>
      <c r="N97" s="127">
        <f t="shared" si="9"/>
        <v>26.613452637641256</v>
      </c>
      <c r="O97" s="287">
        <f t="shared" si="8"/>
        <v>50.756168798334222</v>
      </c>
      <c r="P97" s="53"/>
    </row>
    <row r="98" spans="1:17" ht="11.25" customHeight="1" x14ac:dyDescent="0.25">
      <c r="A98" s="373"/>
      <c r="B98" s="373"/>
      <c r="C98" s="373"/>
      <c r="D98" s="373"/>
      <c r="E98" s="360" t="s">
        <v>159</v>
      </c>
      <c r="F98" s="360"/>
      <c r="G98" s="101">
        <v>1244.06</v>
      </c>
      <c r="H98" s="101">
        <v>0</v>
      </c>
      <c r="I98" s="361">
        <v>0</v>
      </c>
      <c r="J98" s="361"/>
      <c r="K98" s="361">
        <v>0</v>
      </c>
      <c r="L98" s="361"/>
      <c r="M98" s="361"/>
      <c r="N98" s="127">
        <f t="shared" si="9"/>
        <v>0</v>
      </c>
      <c r="O98" s="287">
        <v>0</v>
      </c>
      <c r="P98" s="53"/>
    </row>
    <row r="99" spans="1:17" ht="11.25" customHeight="1" x14ac:dyDescent="0.25">
      <c r="A99" s="373"/>
      <c r="B99" s="373"/>
      <c r="C99" s="373"/>
      <c r="D99" s="373"/>
      <c r="E99" s="360" t="s">
        <v>161</v>
      </c>
      <c r="F99" s="360"/>
      <c r="G99" s="101">
        <v>1244.06</v>
      </c>
      <c r="H99" s="101">
        <v>0</v>
      </c>
      <c r="I99" s="361">
        <v>0</v>
      </c>
      <c r="J99" s="361"/>
      <c r="K99" s="361">
        <v>0</v>
      </c>
      <c r="L99" s="361"/>
      <c r="M99" s="361"/>
      <c r="N99" s="127">
        <f t="shared" si="9"/>
        <v>0</v>
      </c>
      <c r="O99" s="287">
        <v>0</v>
      </c>
      <c r="P99" s="53"/>
    </row>
    <row r="100" spans="1:17" ht="12" customHeight="1" x14ac:dyDescent="0.25">
      <c r="A100" s="373"/>
      <c r="B100" s="373"/>
      <c r="C100" s="373"/>
      <c r="D100" s="373"/>
      <c r="E100" s="360" t="s">
        <v>164</v>
      </c>
      <c r="F100" s="360"/>
      <c r="G100" s="101">
        <v>1270.2</v>
      </c>
      <c r="H100" s="101">
        <v>0</v>
      </c>
      <c r="I100" s="361">
        <v>609662.03</v>
      </c>
      <c r="J100" s="361"/>
      <c r="K100" s="361">
        <v>425165.53</v>
      </c>
      <c r="L100" s="361"/>
      <c r="M100" s="361"/>
      <c r="N100" s="127">
        <f>SUM(K100/G100*100)</f>
        <v>33472.32955440088</v>
      </c>
      <c r="O100" s="287">
        <f t="shared" si="8"/>
        <v>69.737905442462932</v>
      </c>
      <c r="P100" s="53"/>
    </row>
    <row r="101" spans="1:17" ht="11.25" customHeight="1" x14ac:dyDescent="0.25">
      <c r="A101" s="373"/>
      <c r="B101" s="373"/>
      <c r="C101" s="373"/>
      <c r="D101" s="373"/>
      <c r="E101" s="360" t="s">
        <v>166</v>
      </c>
      <c r="F101" s="360"/>
      <c r="G101" s="101">
        <v>1270.2</v>
      </c>
      <c r="H101" s="101">
        <v>0</v>
      </c>
      <c r="I101" s="361">
        <v>455.08</v>
      </c>
      <c r="J101" s="361"/>
      <c r="K101" s="361">
        <v>199.1</v>
      </c>
      <c r="L101" s="361"/>
      <c r="M101" s="361"/>
      <c r="N101" s="127">
        <f t="shared" si="9"/>
        <v>15.674696898126278</v>
      </c>
      <c r="O101" s="287">
        <f t="shared" si="8"/>
        <v>43.750549353959741</v>
      </c>
      <c r="P101" s="53"/>
    </row>
    <row r="102" spans="1:17" ht="12" customHeight="1" x14ac:dyDescent="0.25">
      <c r="A102" s="373"/>
      <c r="B102" s="373"/>
      <c r="C102" s="373"/>
      <c r="D102" s="373"/>
      <c r="E102" s="360" t="s">
        <v>170</v>
      </c>
      <c r="F102" s="360"/>
      <c r="G102" s="101">
        <v>1270.2</v>
      </c>
      <c r="H102" s="101">
        <v>0</v>
      </c>
      <c r="I102" s="361">
        <v>318.25</v>
      </c>
      <c r="J102" s="361"/>
      <c r="K102" s="361">
        <v>199.1</v>
      </c>
      <c r="L102" s="361"/>
      <c r="M102" s="361"/>
      <c r="N102" s="127">
        <f t="shared" si="9"/>
        <v>15.674696898126278</v>
      </c>
      <c r="O102" s="287">
        <f t="shared" si="8"/>
        <v>62.560879811468972</v>
      </c>
      <c r="P102" s="53"/>
    </row>
    <row r="103" spans="1:17" ht="11.25" customHeight="1" x14ac:dyDescent="0.25">
      <c r="A103" s="373"/>
      <c r="B103" s="373"/>
      <c r="C103" s="373"/>
      <c r="D103" s="373"/>
      <c r="E103" s="360" t="s">
        <v>172</v>
      </c>
      <c r="F103" s="360"/>
      <c r="G103" s="101">
        <v>0</v>
      </c>
      <c r="H103" s="101">
        <v>0</v>
      </c>
      <c r="I103" s="361">
        <v>136.83000000000001</v>
      </c>
      <c r="J103" s="361"/>
      <c r="K103" s="361">
        <v>0</v>
      </c>
      <c r="L103" s="361"/>
      <c r="M103" s="361"/>
      <c r="N103" s="101">
        <v>0</v>
      </c>
      <c r="O103" s="287">
        <f t="shared" si="8"/>
        <v>0</v>
      </c>
      <c r="P103" s="53"/>
    </row>
    <row r="104" spans="1:17" ht="12" customHeight="1" x14ac:dyDescent="0.25">
      <c r="A104" s="263"/>
      <c r="B104" s="263"/>
      <c r="C104" s="263"/>
      <c r="D104" s="263"/>
      <c r="E104" s="262">
        <v>3251</v>
      </c>
      <c r="F104" s="262"/>
      <c r="G104" s="264">
        <v>0</v>
      </c>
      <c r="H104" s="264">
        <v>0</v>
      </c>
      <c r="I104" s="264"/>
      <c r="J104" s="264">
        <v>609206.94999999995</v>
      </c>
      <c r="K104" s="264"/>
      <c r="L104" s="264"/>
      <c r="M104" s="264">
        <v>424966.43</v>
      </c>
      <c r="N104" s="265">
        <v>0</v>
      </c>
      <c r="O104" s="287">
        <f>SUM(M104/J104*100)</f>
        <v>69.757318100195675</v>
      </c>
      <c r="P104" s="53"/>
    </row>
    <row r="105" spans="1:17" ht="12.75" customHeight="1" x14ac:dyDescent="0.25">
      <c r="A105" s="389" t="s">
        <v>315</v>
      </c>
      <c r="B105" s="389"/>
      <c r="C105" s="389"/>
      <c r="D105" s="389"/>
      <c r="E105" s="390" t="s">
        <v>320</v>
      </c>
      <c r="F105" s="390"/>
      <c r="G105" s="260">
        <v>0</v>
      </c>
      <c r="H105" s="260">
        <v>57200</v>
      </c>
      <c r="I105" s="386">
        <v>0</v>
      </c>
      <c r="J105" s="386"/>
      <c r="K105" s="386">
        <v>0</v>
      </c>
      <c r="L105" s="386"/>
      <c r="M105" s="386"/>
      <c r="N105" s="260">
        <v>0</v>
      </c>
      <c r="O105" s="425">
        <v>0</v>
      </c>
      <c r="P105" s="53"/>
    </row>
    <row r="106" spans="1:17" ht="12" customHeight="1" x14ac:dyDescent="0.25">
      <c r="A106" s="373"/>
      <c r="B106" s="373"/>
      <c r="C106" s="373"/>
      <c r="D106" s="373"/>
      <c r="E106" s="360" t="s">
        <v>328</v>
      </c>
      <c r="F106" s="360"/>
      <c r="G106" s="258">
        <v>0</v>
      </c>
      <c r="H106" s="258">
        <v>57200</v>
      </c>
      <c r="I106" s="361">
        <v>0</v>
      </c>
      <c r="J106" s="361"/>
      <c r="K106" s="361">
        <v>0</v>
      </c>
      <c r="L106" s="361"/>
      <c r="M106" s="361"/>
      <c r="N106" s="258">
        <v>0</v>
      </c>
      <c r="O106" s="287">
        <v>0</v>
      </c>
      <c r="P106" s="53"/>
    </row>
    <row r="107" spans="1:17" ht="11.25" customHeight="1" x14ac:dyDescent="0.25">
      <c r="A107" s="373"/>
      <c r="B107" s="373"/>
      <c r="C107" s="373"/>
      <c r="D107" s="373"/>
      <c r="E107" s="360" t="s">
        <v>186</v>
      </c>
      <c r="F107" s="360"/>
      <c r="G107" s="258">
        <v>0</v>
      </c>
      <c r="H107" s="258">
        <v>57200</v>
      </c>
      <c r="I107" s="361">
        <v>0</v>
      </c>
      <c r="J107" s="361"/>
      <c r="K107" s="361">
        <v>0</v>
      </c>
      <c r="L107" s="361"/>
      <c r="M107" s="361"/>
      <c r="N107" s="258">
        <v>0</v>
      </c>
      <c r="O107" s="287">
        <v>0</v>
      </c>
      <c r="P107" s="53"/>
      <c r="Q107" s="27"/>
    </row>
    <row r="108" spans="1:17" ht="11.25" customHeight="1" x14ac:dyDescent="0.25">
      <c r="A108" s="373"/>
      <c r="B108" s="373"/>
      <c r="C108" s="373"/>
      <c r="D108" s="373"/>
      <c r="E108" s="360" t="s">
        <v>202</v>
      </c>
      <c r="F108" s="360"/>
      <c r="G108" s="258">
        <v>0</v>
      </c>
      <c r="H108" s="258">
        <v>57200</v>
      </c>
      <c r="I108" s="361">
        <v>0</v>
      </c>
      <c r="J108" s="361"/>
      <c r="K108" s="361">
        <v>0</v>
      </c>
      <c r="L108" s="361"/>
      <c r="M108" s="361"/>
      <c r="N108" s="258">
        <v>0</v>
      </c>
      <c r="O108" s="287">
        <v>0</v>
      </c>
      <c r="P108" s="53"/>
    </row>
    <row r="109" spans="1:17" s="278" customFormat="1" ht="16.5" customHeight="1" x14ac:dyDescent="0.2">
      <c r="A109" s="276"/>
      <c r="B109" s="399" t="s">
        <v>315</v>
      </c>
      <c r="C109" s="399"/>
      <c r="D109" s="399"/>
      <c r="E109" s="402" t="s">
        <v>409</v>
      </c>
      <c r="F109" s="402"/>
      <c r="G109" s="282">
        <v>0</v>
      </c>
      <c r="H109" s="282">
        <v>0</v>
      </c>
      <c r="I109" s="400">
        <v>623850.25</v>
      </c>
      <c r="J109" s="400"/>
      <c r="K109" s="401">
        <v>270890.46000000002</v>
      </c>
      <c r="L109" s="401"/>
      <c r="M109" s="401"/>
      <c r="N109" s="282"/>
      <c r="O109" s="300">
        <f t="shared" ref="O109" si="10">SUM(K109/I109)*100</f>
        <v>43.422353361243346</v>
      </c>
      <c r="P109" s="283"/>
    </row>
    <row r="110" spans="1:17" ht="11.25" customHeight="1" x14ac:dyDescent="0.25">
      <c r="A110" s="259"/>
      <c r="B110" s="259"/>
      <c r="C110" s="259"/>
      <c r="D110" s="259"/>
      <c r="E110" s="360" t="s">
        <v>328</v>
      </c>
      <c r="F110" s="360"/>
      <c r="G110" s="258">
        <v>0</v>
      </c>
      <c r="H110" s="258">
        <v>0</v>
      </c>
      <c r="I110" s="258"/>
      <c r="J110" s="258">
        <v>623850.25</v>
      </c>
      <c r="K110" s="258"/>
      <c r="L110" s="258"/>
      <c r="M110" s="258">
        <v>270890.46000000002</v>
      </c>
      <c r="N110" s="258">
        <v>0</v>
      </c>
      <c r="O110" s="289">
        <v>43.42</v>
      </c>
      <c r="P110" s="53"/>
    </row>
    <row r="111" spans="1:17" ht="11.25" customHeight="1" x14ac:dyDescent="0.25">
      <c r="A111" s="259"/>
      <c r="B111" s="259"/>
      <c r="C111" s="259"/>
      <c r="D111" s="259"/>
      <c r="E111" s="360" t="s">
        <v>164</v>
      </c>
      <c r="F111" s="360"/>
      <c r="G111" s="258">
        <v>0</v>
      </c>
      <c r="H111" s="258">
        <v>0</v>
      </c>
      <c r="I111" s="258"/>
      <c r="J111" s="258">
        <v>623850.25</v>
      </c>
      <c r="K111" s="258"/>
      <c r="L111" s="258"/>
      <c r="M111" s="258">
        <v>270890.46000000002</v>
      </c>
      <c r="N111" s="258">
        <v>0</v>
      </c>
      <c r="O111" s="289">
        <v>43.42</v>
      </c>
      <c r="P111" s="53"/>
    </row>
    <row r="112" spans="1:17" ht="11.25" customHeight="1" x14ac:dyDescent="0.25">
      <c r="A112" s="259"/>
      <c r="B112" s="259"/>
      <c r="C112" s="259"/>
      <c r="D112" s="259"/>
      <c r="E112" s="360" t="s">
        <v>410</v>
      </c>
      <c r="F112" s="360"/>
      <c r="G112" s="258">
        <v>0</v>
      </c>
      <c r="H112" s="258">
        <v>0</v>
      </c>
      <c r="I112" s="258"/>
      <c r="J112" s="258">
        <v>573850.25</v>
      </c>
      <c r="K112" s="258"/>
      <c r="L112" s="258"/>
      <c r="M112" s="258">
        <v>210071.64</v>
      </c>
      <c r="N112" s="258">
        <v>0</v>
      </c>
      <c r="O112" s="289">
        <v>36.61</v>
      </c>
      <c r="P112" s="53"/>
    </row>
    <row r="113" spans="1:16" ht="11.25" customHeight="1" x14ac:dyDescent="0.25">
      <c r="A113" s="259"/>
      <c r="B113" s="259"/>
      <c r="C113" s="259"/>
      <c r="D113" s="259"/>
      <c r="E113" s="360" t="s">
        <v>411</v>
      </c>
      <c r="F113" s="360"/>
      <c r="G113" s="258">
        <v>0</v>
      </c>
      <c r="H113" s="258">
        <v>0</v>
      </c>
      <c r="I113" s="258"/>
      <c r="J113" s="258">
        <v>50000</v>
      </c>
      <c r="K113" s="258"/>
      <c r="L113" s="258"/>
      <c r="M113" s="258">
        <v>60818.82</v>
      </c>
      <c r="N113" s="258">
        <v>0</v>
      </c>
      <c r="O113" s="289">
        <v>121.64</v>
      </c>
      <c r="P113" s="53"/>
    </row>
    <row r="114" spans="1:16" s="278" customFormat="1" ht="18" customHeight="1" x14ac:dyDescent="0.2">
      <c r="A114" s="276"/>
      <c r="B114" s="399" t="s">
        <v>315</v>
      </c>
      <c r="C114" s="399"/>
      <c r="D114" s="399"/>
      <c r="E114" s="402" t="s">
        <v>412</v>
      </c>
      <c r="F114" s="402"/>
      <c r="G114" s="282">
        <v>0</v>
      </c>
      <c r="H114" s="282">
        <v>0</v>
      </c>
      <c r="I114" s="400">
        <v>59000</v>
      </c>
      <c r="J114" s="400"/>
      <c r="K114" s="401">
        <v>40939.629999999997</v>
      </c>
      <c r="L114" s="401"/>
      <c r="M114" s="401"/>
      <c r="N114" s="282">
        <v>0</v>
      </c>
      <c r="O114" s="300">
        <f t="shared" ref="O114" si="11">SUM(K114/I114)*100</f>
        <v>69.389203389830499</v>
      </c>
      <c r="P114" s="283"/>
    </row>
    <row r="115" spans="1:16" ht="11.25" customHeight="1" x14ac:dyDescent="0.25">
      <c r="A115" s="259"/>
      <c r="B115" s="259"/>
      <c r="C115" s="259"/>
      <c r="D115" s="259"/>
      <c r="E115" s="360" t="s">
        <v>328</v>
      </c>
      <c r="F115" s="360"/>
      <c r="G115" s="258">
        <v>0</v>
      </c>
      <c r="H115" s="258">
        <v>0</v>
      </c>
      <c r="I115" s="258"/>
      <c r="J115" s="258">
        <v>59000</v>
      </c>
      <c r="K115" s="258"/>
      <c r="L115" s="258"/>
      <c r="M115" s="258">
        <v>40939.629999999997</v>
      </c>
      <c r="N115" s="258">
        <v>0</v>
      </c>
      <c r="O115" s="289">
        <v>69.39</v>
      </c>
      <c r="P115" s="53"/>
    </row>
    <row r="116" spans="1:16" ht="11.25" customHeight="1" x14ac:dyDescent="0.25">
      <c r="A116" s="259"/>
      <c r="B116" s="259"/>
      <c r="C116" s="259"/>
      <c r="D116" s="259"/>
      <c r="E116" s="360" t="s">
        <v>145</v>
      </c>
      <c r="F116" s="360"/>
      <c r="G116" s="258">
        <v>0</v>
      </c>
      <c r="H116" s="258">
        <v>0</v>
      </c>
      <c r="I116" s="258"/>
      <c r="J116" s="258">
        <v>57500</v>
      </c>
      <c r="K116" s="258"/>
      <c r="L116" s="258"/>
      <c r="M116" s="258">
        <v>33483.69</v>
      </c>
      <c r="N116" s="258">
        <v>0</v>
      </c>
      <c r="O116" s="289">
        <v>58.23</v>
      </c>
      <c r="P116" s="53"/>
    </row>
    <row r="117" spans="1:16" ht="11.25" customHeight="1" x14ac:dyDescent="0.25">
      <c r="A117" s="259"/>
      <c r="B117" s="259"/>
      <c r="C117" s="259"/>
      <c r="D117" s="259"/>
      <c r="E117" s="360" t="s">
        <v>147</v>
      </c>
      <c r="F117" s="360"/>
      <c r="G117" s="258">
        <v>0</v>
      </c>
      <c r="H117" s="258">
        <v>0</v>
      </c>
      <c r="I117" s="258"/>
      <c r="J117" s="258">
        <v>50000</v>
      </c>
      <c r="K117" s="258"/>
      <c r="L117" s="258"/>
      <c r="M117" s="258">
        <v>28316.97</v>
      </c>
      <c r="N117" s="258">
        <v>0</v>
      </c>
      <c r="O117" s="289">
        <v>56.63</v>
      </c>
      <c r="P117" s="53"/>
    </row>
    <row r="118" spans="1:16" ht="11.25" customHeight="1" x14ac:dyDescent="0.25">
      <c r="A118" s="259"/>
      <c r="B118" s="259"/>
      <c r="C118" s="259"/>
      <c r="D118" s="259"/>
      <c r="E118" s="360" t="s">
        <v>149</v>
      </c>
      <c r="F118" s="360"/>
      <c r="G118" s="258">
        <v>0</v>
      </c>
      <c r="H118" s="258">
        <v>0</v>
      </c>
      <c r="I118" s="258"/>
      <c r="J118" s="258">
        <v>50000</v>
      </c>
      <c r="K118" s="258"/>
      <c r="L118" s="258"/>
      <c r="M118" s="258">
        <v>28316.97</v>
      </c>
      <c r="N118" s="258">
        <v>0</v>
      </c>
      <c r="O118" s="289">
        <v>56.63</v>
      </c>
      <c r="P118" s="53"/>
    </row>
    <row r="119" spans="1:16" ht="11.25" customHeight="1" x14ac:dyDescent="0.25">
      <c r="A119" s="259"/>
      <c r="B119" s="259"/>
      <c r="C119" s="259"/>
      <c r="D119" s="259"/>
      <c r="E119" s="360" t="s">
        <v>155</v>
      </c>
      <c r="F119" s="360"/>
      <c r="G119" s="258">
        <v>0</v>
      </c>
      <c r="H119" s="258">
        <v>0</v>
      </c>
      <c r="I119" s="258"/>
      <c r="J119" s="258">
        <v>0</v>
      </c>
      <c r="K119" s="258"/>
      <c r="L119" s="258"/>
      <c r="M119" s="258">
        <v>900</v>
      </c>
      <c r="N119" s="258">
        <v>0</v>
      </c>
      <c r="O119" s="289">
        <v>0</v>
      </c>
      <c r="P119" s="53"/>
    </row>
    <row r="120" spans="1:16" ht="11.25" customHeight="1" x14ac:dyDescent="0.25">
      <c r="A120" s="259"/>
      <c r="B120" s="259"/>
      <c r="C120" s="259"/>
      <c r="D120" s="259"/>
      <c r="E120" s="360" t="s">
        <v>157</v>
      </c>
      <c r="F120" s="360"/>
      <c r="G120" s="258">
        <v>0</v>
      </c>
      <c r="H120" s="258">
        <v>0</v>
      </c>
      <c r="I120" s="258"/>
      <c r="J120" s="258">
        <v>0</v>
      </c>
      <c r="K120" s="258"/>
      <c r="L120" s="258"/>
      <c r="M120" s="258">
        <v>900</v>
      </c>
      <c r="N120" s="258">
        <v>0</v>
      </c>
      <c r="O120" s="289">
        <v>0</v>
      </c>
      <c r="P120" s="53"/>
    </row>
    <row r="121" spans="1:16" ht="11.25" customHeight="1" x14ac:dyDescent="0.25">
      <c r="A121" s="259"/>
      <c r="B121" s="259"/>
      <c r="C121" s="259"/>
      <c r="D121" s="259"/>
      <c r="E121" s="360" t="s">
        <v>159</v>
      </c>
      <c r="F121" s="360"/>
      <c r="G121" s="258">
        <v>0</v>
      </c>
      <c r="H121" s="258">
        <v>0</v>
      </c>
      <c r="I121" s="258"/>
      <c r="J121" s="258">
        <v>7500</v>
      </c>
      <c r="K121" s="258"/>
      <c r="L121" s="258"/>
      <c r="M121" s="258">
        <v>4266.72</v>
      </c>
      <c r="N121" s="258">
        <v>0</v>
      </c>
      <c r="O121" s="289">
        <v>56.89</v>
      </c>
      <c r="P121" s="53"/>
    </row>
    <row r="122" spans="1:16" ht="11.25" customHeight="1" x14ac:dyDescent="0.25">
      <c r="A122" s="259"/>
      <c r="B122" s="259"/>
      <c r="C122" s="259"/>
      <c r="D122" s="259"/>
      <c r="E122" s="360" t="s">
        <v>161</v>
      </c>
      <c r="F122" s="360"/>
      <c r="G122" s="258">
        <v>0</v>
      </c>
      <c r="H122" s="258">
        <v>0</v>
      </c>
      <c r="I122" s="258"/>
      <c r="J122" s="258">
        <v>7500</v>
      </c>
      <c r="K122" s="258"/>
      <c r="L122" s="258"/>
      <c r="M122" s="258">
        <v>4266.72</v>
      </c>
      <c r="N122" s="258">
        <v>0</v>
      </c>
      <c r="O122" s="289">
        <v>56.89</v>
      </c>
      <c r="P122" s="53"/>
    </row>
    <row r="123" spans="1:16" ht="11.25" customHeight="1" x14ac:dyDescent="0.25">
      <c r="A123" s="259"/>
      <c r="B123" s="259"/>
      <c r="C123" s="259"/>
      <c r="D123" s="259"/>
      <c r="E123" s="360" t="s">
        <v>164</v>
      </c>
      <c r="F123" s="360"/>
      <c r="G123" s="258">
        <v>0</v>
      </c>
      <c r="H123" s="258">
        <v>0</v>
      </c>
      <c r="I123" s="258"/>
      <c r="J123" s="258">
        <v>1500</v>
      </c>
      <c r="K123" s="258"/>
      <c r="L123" s="258"/>
      <c r="M123" s="258">
        <v>7455.94</v>
      </c>
      <c r="N123" s="258">
        <v>0</v>
      </c>
      <c r="O123" s="289">
        <v>497.06</v>
      </c>
      <c r="P123" s="53"/>
    </row>
    <row r="124" spans="1:16" ht="11.25" customHeight="1" x14ac:dyDescent="0.25">
      <c r="A124" s="259"/>
      <c r="B124" s="259"/>
      <c r="C124" s="259"/>
      <c r="D124" s="259"/>
      <c r="E124" s="360" t="s">
        <v>166</v>
      </c>
      <c r="F124" s="360"/>
      <c r="G124" s="258">
        <v>0</v>
      </c>
      <c r="H124" s="258">
        <v>0</v>
      </c>
      <c r="I124" s="258"/>
      <c r="J124" s="258">
        <v>1500</v>
      </c>
      <c r="K124" s="258"/>
      <c r="L124" s="258"/>
      <c r="M124" s="258">
        <v>456.63</v>
      </c>
      <c r="N124" s="258">
        <v>0</v>
      </c>
      <c r="O124" s="289">
        <v>30.44</v>
      </c>
      <c r="P124" s="53"/>
    </row>
    <row r="125" spans="1:16" ht="11.25" customHeight="1" x14ac:dyDescent="0.25">
      <c r="A125" s="259"/>
      <c r="B125" s="259"/>
      <c r="C125" s="259"/>
      <c r="D125" s="259"/>
      <c r="E125" s="360" t="s">
        <v>413</v>
      </c>
      <c r="F125" s="360"/>
      <c r="G125" s="258">
        <v>0</v>
      </c>
      <c r="H125" s="258">
        <v>0</v>
      </c>
      <c r="I125" s="258"/>
      <c r="J125" s="258">
        <v>1500</v>
      </c>
      <c r="K125" s="258"/>
      <c r="L125" s="258"/>
      <c r="M125" s="258">
        <v>456.63</v>
      </c>
      <c r="N125" s="258">
        <v>0</v>
      </c>
      <c r="O125" s="289">
        <v>30.44</v>
      </c>
      <c r="P125" s="53"/>
    </row>
    <row r="126" spans="1:16" ht="11.25" customHeight="1" x14ac:dyDescent="0.25">
      <c r="A126" s="259"/>
      <c r="B126" s="259"/>
      <c r="C126" s="259"/>
      <c r="D126" s="259"/>
      <c r="E126" s="360" t="s">
        <v>174</v>
      </c>
      <c r="F126" s="360"/>
      <c r="G126" s="258">
        <v>0</v>
      </c>
      <c r="H126" s="258">
        <v>0</v>
      </c>
      <c r="I126" s="258"/>
      <c r="J126" s="258">
        <v>0</v>
      </c>
      <c r="K126" s="258"/>
      <c r="L126" s="258"/>
      <c r="M126" s="258">
        <v>2000</v>
      </c>
      <c r="N126" s="258">
        <v>0</v>
      </c>
      <c r="O126" s="289">
        <v>0</v>
      </c>
      <c r="P126" s="53"/>
    </row>
    <row r="127" spans="1:16" ht="11.25" customHeight="1" x14ac:dyDescent="0.25">
      <c r="A127" s="259"/>
      <c r="B127" s="259"/>
      <c r="C127" s="259"/>
      <c r="D127" s="259"/>
      <c r="E127" s="360" t="s">
        <v>180</v>
      </c>
      <c r="F127" s="360"/>
      <c r="G127" s="258">
        <v>0</v>
      </c>
      <c r="H127" s="258">
        <v>0</v>
      </c>
      <c r="I127" s="258"/>
      <c r="J127" s="258">
        <v>0</v>
      </c>
      <c r="K127" s="258"/>
      <c r="L127" s="258"/>
      <c r="M127" s="258">
        <v>2000</v>
      </c>
      <c r="N127" s="258">
        <v>0</v>
      </c>
      <c r="O127" s="289">
        <v>0</v>
      </c>
      <c r="P127" s="53"/>
    </row>
    <row r="128" spans="1:16" ht="11.25" customHeight="1" x14ac:dyDescent="0.25">
      <c r="A128" s="259"/>
      <c r="B128" s="259"/>
      <c r="C128" s="259"/>
      <c r="D128" s="259"/>
      <c r="E128" s="360" t="s">
        <v>186</v>
      </c>
      <c r="F128" s="360"/>
      <c r="G128" s="258">
        <v>0</v>
      </c>
      <c r="H128" s="258">
        <v>0</v>
      </c>
      <c r="I128" s="258"/>
      <c r="J128" s="258">
        <v>0</v>
      </c>
      <c r="K128" s="258"/>
      <c r="L128" s="258"/>
      <c r="M128" s="258">
        <v>4999.3100000000004</v>
      </c>
      <c r="N128" s="258">
        <v>0</v>
      </c>
      <c r="O128" s="289">
        <v>0</v>
      </c>
      <c r="P128" s="53"/>
    </row>
    <row r="129" spans="1:16" ht="11.25" customHeight="1" x14ac:dyDescent="0.25">
      <c r="A129" s="259"/>
      <c r="B129" s="259"/>
      <c r="C129" s="259"/>
      <c r="D129" s="259"/>
      <c r="E129" s="360" t="s">
        <v>204</v>
      </c>
      <c r="F129" s="360"/>
      <c r="G129" s="258">
        <v>0</v>
      </c>
      <c r="H129" s="258">
        <v>0</v>
      </c>
      <c r="I129" s="258"/>
      <c r="J129" s="258">
        <v>0</v>
      </c>
      <c r="K129" s="258"/>
      <c r="L129" s="258"/>
      <c r="M129" s="258">
        <v>4999.3100000000004</v>
      </c>
      <c r="N129" s="258">
        <v>0</v>
      </c>
      <c r="O129" s="289">
        <v>0</v>
      </c>
      <c r="P129" s="53"/>
    </row>
    <row r="130" spans="1:16" ht="12.75" customHeight="1" x14ac:dyDescent="0.25">
      <c r="A130" s="389" t="s">
        <v>315</v>
      </c>
      <c r="B130" s="389"/>
      <c r="C130" s="389"/>
      <c r="D130" s="389"/>
      <c r="E130" s="390" t="s">
        <v>53</v>
      </c>
      <c r="F130" s="390"/>
      <c r="G130" s="182">
        <v>6435.68</v>
      </c>
      <c r="H130" s="182">
        <v>66423.02</v>
      </c>
      <c r="I130" s="386">
        <v>0</v>
      </c>
      <c r="J130" s="386"/>
      <c r="K130" s="386">
        <v>0</v>
      </c>
      <c r="L130" s="386"/>
      <c r="M130" s="386"/>
      <c r="N130" s="183">
        <f t="shared" ref="N130" si="12">K130/G130*100</f>
        <v>0</v>
      </c>
      <c r="O130" s="425">
        <v>0</v>
      </c>
      <c r="P130" s="53"/>
    </row>
    <row r="131" spans="1:16" ht="11.25" customHeight="1" x14ac:dyDescent="0.25">
      <c r="A131" s="373"/>
      <c r="B131" s="373"/>
      <c r="C131" s="373"/>
      <c r="D131" s="373"/>
      <c r="E131" s="360" t="s">
        <v>328</v>
      </c>
      <c r="F131" s="360"/>
      <c r="G131" s="101">
        <v>6435.68</v>
      </c>
      <c r="H131" s="101">
        <v>66423.02</v>
      </c>
      <c r="I131" s="148"/>
      <c r="J131" s="148">
        <v>0</v>
      </c>
      <c r="K131" s="361">
        <v>0</v>
      </c>
      <c r="L131" s="361"/>
      <c r="M131" s="361"/>
      <c r="N131" s="127">
        <f>K131/G131*100</f>
        <v>0</v>
      </c>
      <c r="O131" s="287">
        <v>0</v>
      </c>
      <c r="P131" s="53"/>
    </row>
    <row r="132" spans="1:16" ht="12" customHeight="1" x14ac:dyDescent="0.25">
      <c r="A132" s="373"/>
      <c r="B132" s="373"/>
      <c r="C132" s="373"/>
      <c r="D132" s="373"/>
      <c r="E132" s="360" t="s">
        <v>145</v>
      </c>
      <c r="F132" s="360"/>
      <c r="G132" s="101">
        <v>6260.48</v>
      </c>
      <c r="H132" s="101">
        <v>62916.67</v>
      </c>
      <c r="I132" s="148"/>
      <c r="J132" s="148">
        <v>0</v>
      </c>
      <c r="K132" s="361">
        <v>0</v>
      </c>
      <c r="L132" s="361"/>
      <c r="M132" s="361"/>
      <c r="N132" s="127">
        <f t="shared" ref="N132:N199" si="13">K132/G132*100</f>
        <v>0</v>
      </c>
      <c r="O132" s="287">
        <v>0</v>
      </c>
      <c r="P132" s="53"/>
    </row>
    <row r="133" spans="1:16" ht="11.25" customHeight="1" x14ac:dyDescent="0.25">
      <c r="A133" s="373"/>
      <c r="B133" s="373"/>
      <c r="C133" s="373"/>
      <c r="D133" s="373"/>
      <c r="E133" s="360" t="s">
        <v>147</v>
      </c>
      <c r="F133" s="360"/>
      <c r="G133" s="101">
        <v>6260.48</v>
      </c>
      <c r="H133" s="101">
        <v>57132.76</v>
      </c>
      <c r="I133" s="148"/>
      <c r="J133" s="148">
        <v>0</v>
      </c>
      <c r="K133" s="361">
        <v>0</v>
      </c>
      <c r="L133" s="361"/>
      <c r="M133" s="361"/>
      <c r="N133" s="127">
        <f t="shared" si="13"/>
        <v>0</v>
      </c>
      <c r="O133" s="287">
        <v>0</v>
      </c>
      <c r="P133" s="53"/>
    </row>
    <row r="134" spans="1:16" ht="11.25" customHeight="1" x14ac:dyDescent="0.25">
      <c r="A134" s="373"/>
      <c r="B134" s="373"/>
      <c r="C134" s="373"/>
      <c r="D134" s="373"/>
      <c r="E134" s="360" t="s">
        <v>149</v>
      </c>
      <c r="F134" s="360"/>
      <c r="G134" s="101">
        <v>6260.48</v>
      </c>
      <c r="H134" s="101">
        <v>57132.76</v>
      </c>
      <c r="I134" s="148"/>
      <c r="J134" s="148">
        <v>0</v>
      </c>
      <c r="K134" s="361">
        <v>0</v>
      </c>
      <c r="L134" s="361"/>
      <c r="M134" s="361"/>
      <c r="N134" s="127">
        <f t="shared" si="13"/>
        <v>0</v>
      </c>
      <c r="O134" s="287">
        <v>0</v>
      </c>
      <c r="P134" s="53"/>
    </row>
    <row r="135" spans="1:16" ht="12" customHeight="1" x14ac:dyDescent="0.25">
      <c r="A135" s="373"/>
      <c r="B135" s="373"/>
      <c r="C135" s="373"/>
      <c r="D135" s="373"/>
      <c r="E135" s="360" t="s">
        <v>159</v>
      </c>
      <c r="F135" s="360"/>
      <c r="G135" s="101">
        <v>0</v>
      </c>
      <c r="H135" s="101">
        <v>5783.91</v>
      </c>
      <c r="I135" s="148"/>
      <c r="J135" s="148">
        <v>0</v>
      </c>
      <c r="K135" s="361">
        <v>0</v>
      </c>
      <c r="L135" s="361"/>
      <c r="M135" s="361"/>
      <c r="N135" s="127">
        <v>0</v>
      </c>
      <c r="O135" s="287">
        <v>0</v>
      </c>
      <c r="P135" s="53"/>
    </row>
    <row r="136" spans="1:16" ht="11.25" customHeight="1" x14ac:dyDescent="0.25">
      <c r="A136" s="373"/>
      <c r="B136" s="373"/>
      <c r="C136" s="373"/>
      <c r="D136" s="373"/>
      <c r="E136" s="360" t="s">
        <v>161</v>
      </c>
      <c r="F136" s="360"/>
      <c r="G136" s="101">
        <v>0</v>
      </c>
      <c r="H136" s="101">
        <v>5783.91</v>
      </c>
      <c r="I136" s="148"/>
      <c r="J136" s="148">
        <v>0</v>
      </c>
      <c r="K136" s="361">
        <v>0</v>
      </c>
      <c r="L136" s="361"/>
      <c r="M136" s="361"/>
      <c r="N136" s="127">
        <v>0</v>
      </c>
      <c r="O136" s="287">
        <v>0</v>
      </c>
      <c r="P136" s="53"/>
    </row>
    <row r="137" spans="1:16" ht="11.25" customHeight="1" x14ac:dyDescent="0.25">
      <c r="A137" s="373"/>
      <c r="B137" s="373"/>
      <c r="C137" s="373"/>
      <c r="D137" s="373"/>
      <c r="E137" s="360" t="s">
        <v>164</v>
      </c>
      <c r="F137" s="360"/>
      <c r="G137" s="101">
        <v>175.2</v>
      </c>
      <c r="H137" s="101">
        <v>3506.35</v>
      </c>
      <c r="I137" s="148"/>
      <c r="J137" s="148">
        <v>0</v>
      </c>
      <c r="K137" s="361">
        <v>0</v>
      </c>
      <c r="L137" s="361"/>
      <c r="M137" s="361"/>
      <c r="N137" s="127">
        <f t="shared" si="13"/>
        <v>0</v>
      </c>
      <c r="O137" s="287">
        <v>0</v>
      </c>
      <c r="P137" s="53"/>
    </row>
    <row r="138" spans="1:16" ht="12" customHeight="1" x14ac:dyDescent="0.25">
      <c r="A138" s="373"/>
      <c r="B138" s="373"/>
      <c r="C138" s="373"/>
      <c r="D138" s="373"/>
      <c r="E138" s="360" t="s">
        <v>166</v>
      </c>
      <c r="F138" s="360"/>
      <c r="G138" s="101">
        <v>175.2</v>
      </c>
      <c r="H138" s="101">
        <v>3506.35</v>
      </c>
      <c r="I138" s="148"/>
      <c r="J138" s="148">
        <v>0</v>
      </c>
      <c r="K138" s="361">
        <v>0</v>
      </c>
      <c r="L138" s="361"/>
      <c r="M138" s="361"/>
      <c r="N138" s="127">
        <f t="shared" si="13"/>
        <v>0</v>
      </c>
      <c r="O138" s="287">
        <v>0</v>
      </c>
      <c r="P138" s="53"/>
    </row>
    <row r="139" spans="1:16" ht="11.25" customHeight="1" x14ac:dyDescent="0.25">
      <c r="A139" s="373"/>
      <c r="B139" s="373"/>
      <c r="C139" s="373"/>
      <c r="D139" s="373"/>
      <c r="E139" s="360" t="s">
        <v>170</v>
      </c>
      <c r="F139" s="360"/>
      <c r="G139" s="101">
        <v>175.2</v>
      </c>
      <c r="H139" s="101">
        <v>3506.35</v>
      </c>
      <c r="I139" s="148"/>
      <c r="J139" s="148">
        <v>0</v>
      </c>
      <c r="K139" s="361">
        <v>0</v>
      </c>
      <c r="L139" s="361"/>
      <c r="M139" s="361"/>
      <c r="N139" s="127">
        <f t="shared" si="13"/>
        <v>0</v>
      </c>
      <c r="O139" s="287">
        <v>0</v>
      </c>
      <c r="P139" s="53"/>
    </row>
    <row r="140" spans="1:16" ht="12.75" customHeight="1" x14ac:dyDescent="0.25">
      <c r="A140" s="389" t="s">
        <v>315</v>
      </c>
      <c r="B140" s="389"/>
      <c r="C140" s="389"/>
      <c r="D140" s="389"/>
      <c r="E140" s="390" t="s">
        <v>323</v>
      </c>
      <c r="F140" s="390"/>
      <c r="G140" s="182">
        <v>1128.68</v>
      </c>
      <c r="H140" s="182">
        <v>11721.7</v>
      </c>
      <c r="I140" s="386">
        <v>11721.7</v>
      </c>
      <c r="J140" s="386"/>
      <c r="K140" s="386">
        <v>0</v>
      </c>
      <c r="L140" s="386"/>
      <c r="M140" s="386"/>
      <c r="N140" s="183">
        <f t="shared" si="13"/>
        <v>0</v>
      </c>
      <c r="O140" s="425">
        <f>SUM(K140/I140*100)</f>
        <v>0</v>
      </c>
      <c r="P140" s="53"/>
    </row>
    <row r="141" spans="1:16" ht="12" customHeight="1" x14ac:dyDescent="0.25">
      <c r="A141" s="373"/>
      <c r="B141" s="373"/>
      <c r="C141" s="373"/>
      <c r="D141" s="373"/>
      <c r="E141" s="360" t="s">
        <v>328</v>
      </c>
      <c r="F141" s="360"/>
      <c r="G141" s="101">
        <v>1128.68</v>
      </c>
      <c r="H141" s="101">
        <v>11721.7</v>
      </c>
      <c r="I141" s="148"/>
      <c r="J141" s="264">
        <v>11721.7</v>
      </c>
      <c r="K141" s="361">
        <v>0</v>
      </c>
      <c r="L141" s="361"/>
      <c r="M141" s="361"/>
      <c r="N141" s="127">
        <f t="shared" si="13"/>
        <v>0</v>
      </c>
      <c r="O141" s="287">
        <f t="shared" ref="O141:O171" si="14">SUM(K141/J141*100)</f>
        <v>0</v>
      </c>
      <c r="P141" s="53"/>
    </row>
    <row r="142" spans="1:16" ht="11.25" customHeight="1" x14ac:dyDescent="0.25">
      <c r="A142" s="373"/>
      <c r="B142" s="373"/>
      <c r="C142" s="373"/>
      <c r="D142" s="373"/>
      <c r="E142" s="360" t="s">
        <v>145</v>
      </c>
      <c r="F142" s="360"/>
      <c r="G142" s="101">
        <v>1104.78</v>
      </c>
      <c r="H142" s="101">
        <v>11102.93</v>
      </c>
      <c r="I142" s="148"/>
      <c r="J142" s="264">
        <v>11102.93</v>
      </c>
      <c r="K142" s="361">
        <v>0</v>
      </c>
      <c r="L142" s="361"/>
      <c r="M142" s="361"/>
      <c r="N142" s="127">
        <f t="shared" si="13"/>
        <v>0</v>
      </c>
      <c r="O142" s="287">
        <f t="shared" si="14"/>
        <v>0</v>
      </c>
      <c r="P142" s="53"/>
    </row>
    <row r="143" spans="1:16" ht="11.25" customHeight="1" x14ac:dyDescent="0.25">
      <c r="A143" s="373"/>
      <c r="B143" s="373"/>
      <c r="C143" s="373"/>
      <c r="D143" s="373"/>
      <c r="E143" s="360" t="s">
        <v>147</v>
      </c>
      <c r="F143" s="360"/>
      <c r="G143" s="101">
        <v>1104.78</v>
      </c>
      <c r="H143" s="101">
        <v>10082.24</v>
      </c>
      <c r="I143" s="148"/>
      <c r="J143" s="264">
        <v>10082.24</v>
      </c>
      <c r="K143" s="361">
        <v>0</v>
      </c>
      <c r="L143" s="361"/>
      <c r="M143" s="361"/>
      <c r="N143" s="127">
        <f t="shared" si="13"/>
        <v>0</v>
      </c>
      <c r="O143" s="287">
        <f t="shared" si="14"/>
        <v>0</v>
      </c>
      <c r="P143" s="53"/>
    </row>
    <row r="144" spans="1:16" ht="12" customHeight="1" x14ac:dyDescent="0.25">
      <c r="A144" s="373"/>
      <c r="B144" s="373"/>
      <c r="C144" s="373"/>
      <c r="D144" s="373"/>
      <c r="E144" s="360" t="s">
        <v>149</v>
      </c>
      <c r="F144" s="360"/>
      <c r="G144" s="101">
        <v>1104.78</v>
      </c>
      <c r="H144" s="101">
        <v>10082.24</v>
      </c>
      <c r="I144" s="148"/>
      <c r="J144" s="264">
        <v>10082.24</v>
      </c>
      <c r="K144" s="361">
        <v>0</v>
      </c>
      <c r="L144" s="361"/>
      <c r="M144" s="361"/>
      <c r="N144" s="127">
        <f t="shared" si="13"/>
        <v>0</v>
      </c>
      <c r="O144" s="287">
        <f t="shared" si="14"/>
        <v>0</v>
      </c>
      <c r="P144" s="53"/>
    </row>
    <row r="145" spans="1:16" ht="11.25" customHeight="1" x14ac:dyDescent="0.25">
      <c r="A145" s="373"/>
      <c r="B145" s="373"/>
      <c r="C145" s="373"/>
      <c r="D145" s="373"/>
      <c r="E145" s="360" t="s">
        <v>159</v>
      </c>
      <c r="F145" s="360"/>
      <c r="G145" s="101">
        <v>0</v>
      </c>
      <c r="H145" s="101">
        <v>1020.69</v>
      </c>
      <c r="I145" s="148"/>
      <c r="J145" s="264">
        <v>1020.69</v>
      </c>
      <c r="K145" s="361">
        <v>0</v>
      </c>
      <c r="L145" s="361"/>
      <c r="M145" s="361"/>
      <c r="N145" s="127">
        <v>0</v>
      </c>
      <c r="O145" s="287">
        <f t="shared" si="14"/>
        <v>0</v>
      </c>
      <c r="P145" s="53"/>
    </row>
    <row r="146" spans="1:16" ht="12" customHeight="1" x14ac:dyDescent="0.25">
      <c r="A146" s="373"/>
      <c r="B146" s="373"/>
      <c r="C146" s="373"/>
      <c r="D146" s="373"/>
      <c r="E146" s="360" t="s">
        <v>161</v>
      </c>
      <c r="F146" s="360"/>
      <c r="G146" s="101">
        <v>0</v>
      </c>
      <c r="H146" s="101">
        <v>3132.69</v>
      </c>
      <c r="I146" s="148"/>
      <c r="J146" s="264">
        <v>3132.69</v>
      </c>
      <c r="K146" s="361">
        <v>0</v>
      </c>
      <c r="L146" s="361"/>
      <c r="M146" s="361"/>
      <c r="N146" s="127">
        <v>0</v>
      </c>
      <c r="O146" s="287">
        <f t="shared" si="14"/>
        <v>0</v>
      </c>
      <c r="P146" s="53"/>
    </row>
    <row r="147" spans="1:16" ht="11.25" customHeight="1" x14ac:dyDescent="0.25">
      <c r="A147" s="373"/>
      <c r="B147" s="373"/>
      <c r="C147" s="373"/>
      <c r="D147" s="373"/>
      <c r="E147" s="360" t="s">
        <v>164</v>
      </c>
      <c r="F147" s="360"/>
      <c r="G147" s="101">
        <v>23.9</v>
      </c>
      <c r="H147" s="101">
        <v>618.77</v>
      </c>
      <c r="I147" s="148"/>
      <c r="J147" s="264">
        <v>618.77</v>
      </c>
      <c r="K147" s="361">
        <v>0</v>
      </c>
      <c r="L147" s="361"/>
      <c r="M147" s="361"/>
      <c r="N147" s="127">
        <f t="shared" si="13"/>
        <v>0</v>
      </c>
      <c r="O147" s="287">
        <f t="shared" si="14"/>
        <v>0</v>
      </c>
      <c r="P147" s="53"/>
    </row>
    <row r="148" spans="1:16" ht="11.25" customHeight="1" x14ac:dyDescent="0.25">
      <c r="A148" s="373"/>
      <c r="B148" s="373"/>
      <c r="C148" s="373"/>
      <c r="D148" s="373"/>
      <c r="E148" s="360" t="s">
        <v>166</v>
      </c>
      <c r="F148" s="360"/>
      <c r="G148" s="101">
        <v>23.9</v>
      </c>
      <c r="H148" s="101">
        <v>618.77</v>
      </c>
      <c r="I148" s="148"/>
      <c r="J148" s="264">
        <v>618.77</v>
      </c>
      <c r="K148" s="361">
        <v>0</v>
      </c>
      <c r="L148" s="361"/>
      <c r="M148" s="361"/>
      <c r="N148" s="127">
        <f t="shared" si="13"/>
        <v>0</v>
      </c>
      <c r="O148" s="287">
        <f t="shared" si="14"/>
        <v>0</v>
      </c>
      <c r="P148" s="53"/>
    </row>
    <row r="149" spans="1:16" ht="12" customHeight="1" x14ac:dyDescent="0.25">
      <c r="A149" s="373"/>
      <c r="B149" s="373"/>
      <c r="C149" s="373"/>
      <c r="D149" s="373"/>
      <c r="E149" s="360" t="s">
        <v>170</v>
      </c>
      <c r="F149" s="360"/>
      <c r="G149" s="101">
        <v>23.9</v>
      </c>
      <c r="H149" s="101">
        <v>618.77</v>
      </c>
      <c r="I149" s="148"/>
      <c r="J149" s="264">
        <v>618.77</v>
      </c>
      <c r="K149" s="361">
        <v>0</v>
      </c>
      <c r="L149" s="361"/>
      <c r="M149" s="361"/>
      <c r="N149" s="127">
        <f t="shared" si="13"/>
        <v>0</v>
      </c>
      <c r="O149" s="287">
        <f t="shared" si="14"/>
        <v>0</v>
      </c>
      <c r="P149" s="53"/>
    </row>
    <row r="150" spans="1:16" ht="12" customHeight="1" x14ac:dyDescent="0.25">
      <c r="A150" s="140"/>
      <c r="B150" s="395" t="s">
        <v>315</v>
      </c>
      <c r="C150" s="395"/>
      <c r="D150" s="395"/>
      <c r="E150" s="396" t="s">
        <v>364</v>
      </c>
      <c r="F150" s="396"/>
      <c r="G150" s="177">
        <v>1936.72</v>
      </c>
      <c r="H150" s="177">
        <v>0</v>
      </c>
      <c r="I150" s="177"/>
      <c r="J150" s="177">
        <v>500</v>
      </c>
      <c r="K150" s="177"/>
      <c r="L150" s="177"/>
      <c r="M150" s="177">
        <v>0</v>
      </c>
      <c r="N150" s="184"/>
      <c r="O150" s="425">
        <v>0</v>
      </c>
      <c r="P150" s="53"/>
    </row>
    <row r="151" spans="1:16" ht="12" customHeight="1" x14ac:dyDescent="0.25">
      <c r="A151" s="140"/>
      <c r="B151" s="140"/>
      <c r="C151" s="140"/>
      <c r="D151" s="140"/>
      <c r="E151" s="360" t="s">
        <v>328</v>
      </c>
      <c r="F151" s="360"/>
      <c r="G151" s="139">
        <v>1936.72</v>
      </c>
      <c r="H151" s="139">
        <v>0</v>
      </c>
      <c r="I151" s="139"/>
      <c r="J151" s="148">
        <v>500</v>
      </c>
      <c r="K151" s="139"/>
      <c r="L151" s="139"/>
      <c r="M151" s="139">
        <v>0</v>
      </c>
      <c r="N151" s="143">
        <v>0</v>
      </c>
      <c r="O151" s="287">
        <v>0</v>
      </c>
      <c r="P151" s="53"/>
    </row>
    <row r="152" spans="1:16" ht="12" customHeight="1" x14ac:dyDescent="0.25">
      <c r="A152" s="140"/>
      <c r="B152" s="140"/>
      <c r="C152" s="140"/>
      <c r="D152" s="140"/>
      <c r="E152" s="360" t="s">
        <v>164</v>
      </c>
      <c r="F152" s="360"/>
      <c r="G152" s="139">
        <v>1936.72</v>
      </c>
      <c r="H152" s="139">
        <v>0</v>
      </c>
      <c r="I152" s="139"/>
      <c r="J152" s="148">
        <v>500</v>
      </c>
      <c r="K152" s="139"/>
      <c r="L152" s="139"/>
      <c r="M152" s="139">
        <v>0</v>
      </c>
      <c r="N152" s="143">
        <v>0</v>
      </c>
      <c r="O152" s="287">
        <v>0</v>
      </c>
      <c r="P152" s="53"/>
    </row>
    <row r="153" spans="1:16" ht="12" customHeight="1" x14ac:dyDescent="0.25">
      <c r="A153" s="140"/>
      <c r="B153" s="140"/>
      <c r="C153" s="140"/>
      <c r="D153" s="140"/>
      <c r="E153" s="360" t="s">
        <v>166</v>
      </c>
      <c r="F153" s="360"/>
      <c r="G153" s="139">
        <v>1936.72</v>
      </c>
      <c r="H153" s="139">
        <v>0</v>
      </c>
      <c r="I153" s="139"/>
      <c r="J153" s="148">
        <v>500</v>
      </c>
      <c r="K153" s="139"/>
      <c r="L153" s="139"/>
      <c r="M153" s="139">
        <v>0</v>
      </c>
      <c r="N153" s="143">
        <v>0</v>
      </c>
      <c r="O153" s="287">
        <v>0</v>
      </c>
      <c r="P153" s="53"/>
    </row>
    <row r="154" spans="1:16" ht="12" customHeight="1" x14ac:dyDescent="0.25">
      <c r="A154" s="140"/>
      <c r="B154" s="140"/>
      <c r="C154" s="140"/>
      <c r="D154" s="140"/>
      <c r="E154" s="360" t="s">
        <v>168</v>
      </c>
      <c r="F154" s="360"/>
      <c r="G154" s="139">
        <v>1936.72</v>
      </c>
      <c r="H154" s="139">
        <v>0</v>
      </c>
      <c r="I154" s="139"/>
      <c r="J154" s="148">
        <v>500</v>
      </c>
      <c r="K154" s="139"/>
      <c r="L154" s="139"/>
      <c r="M154" s="139">
        <v>0</v>
      </c>
      <c r="N154" s="143">
        <v>0</v>
      </c>
      <c r="O154" s="287">
        <v>0</v>
      </c>
      <c r="P154" s="53"/>
    </row>
    <row r="155" spans="1:16" ht="8.25" hidden="1" customHeight="1" x14ac:dyDescent="0.25">
      <c r="A155" s="140"/>
      <c r="B155" s="140"/>
      <c r="C155" s="140"/>
      <c r="D155" s="140"/>
      <c r="E155" s="360"/>
      <c r="F155" s="360"/>
      <c r="G155" s="139"/>
      <c r="H155" s="139"/>
      <c r="I155" s="139"/>
      <c r="J155" s="139"/>
      <c r="K155" s="139"/>
      <c r="L155" s="139"/>
      <c r="M155" s="139"/>
      <c r="N155" s="143"/>
      <c r="O155" s="287" t="e">
        <f t="shared" si="14"/>
        <v>#DIV/0!</v>
      </c>
      <c r="P155" s="53"/>
    </row>
    <row r="156" spans="1:16" ht="13.5" customHeight="1" x14ac:dyDescent="0.25">
      <c r="A156" s="408" t="s">
        <v>314</v>
      </c>
      <c r="B156" s="408"/>
      <c r="C156" s="408"/>
      <c r="D156" s="408"/>
      <c r="E156" s="409" t="s">
        <v>335</v>
      </c>
      <c r="F156" s="409"/>
      <c r="G156" s="187">
        <v>70336.09</v>
      </c>
      <c r="H156" s="187">
        <v>108000</v>
      </c>
      <c r="I156" s="410">
        <v>108000</v>
      </c>
      <c r="J156" s="410"/>
      <c r="K156" s="410">
        <v>84367.25</v>
      </c>
      <c r="L156" s="410"/>
      <c r="M156" s="410"/>
      <c r="N156" s="188">
        <f t="shared" si="13"/>
        <v>119.9487347107296</v>
      </c>
      <c r="O156" s="424">
        <f>SUM(K156/I156*100)</f>
        <v>78.117824074074065</v>
      </c>
      <c r="P156" s="53"/>
    </row>
    <row r="157" spans="1:16" ht="13.5" customHeight="1" x14ac:dyDescent="0.25">
      <c r="A157" s="389" t="s">
        <v>315</v>
      </c>
      <c r="B157" s="389"/>
      <c r="C157" s="389"/>
      <c r="D157" s="389"/>
      <c r="E157" s="390" t="s">
        <v>319</v>
      </c>
      <c r="F157" s="390"/>
      <c r="G157" s="182">
        <v>70336.09</v>
      </c>
      <c r="H157" s="182">
        <v>25000</v>
      </c>
      <c r="I157" s="386">
        <v>100000</v>
      </c>
      <c r="J157" s="386"/>
      <c r="K157" s="386">
        <v>84367.25</v>
      </c>
      <c r="L157" s="386"/>
      <c r="M157" s="386"/>
      <c r="N157" s="182">
        <f>SUM(K157/G157*100)</f>
        <v>119.9487347107296</v>
      </c>
      <c r="O157" s="425">
        <f>SUM(K157/I157*100)</f>
        <v>84.367249999999999</v>
      </c>
      <c r="P157" s="53"/>
    </row>
    <row r="158" spans="1:16" ht="11.25" customHeight="1" x14ac:dyDescent="0.25">
      <c r="A158" s="373"/>
      <c r="B158" s="373"/>
      <c r="C158" s="373"/>
      <c r="D158" s="373"/>
      <c r="E158" s="360" t="s">
        <v>328</v>
      </c>
      <c r="F158" s="360"/>
      <c r="G158" s="101">
        <v>70336.09</v>
      </c>
      <c r="H158" s="101">
        <v>25000</v>
      </c>
      <c r="I158" s="361">
        <v>100000</v>
      </c>
      <c r="J158" s="361"/>
      <c r="K158" s="361">
        <v>84367.25</v>
      </c>
      <c r="L158" s="361"/>
      <c r="M158" s="361"/>
      <c r="N158" s="101">
        <f>SUM(K158/G158*100)</f>
        <v>119.9487347107296</v>
      </c>
      <c r="O158" s="287">
        <f>SUM(K158/I158*100)</f>
        <v>84.367249999999999</v>
      </c>
      <c r="P158" s="53"/>
    </row>
    <row r="159" spans="1:16" ht="11.25" customHeight="1" x14ac:dyDescent="0.25">
      <c r="A159" s="373"/>
      <c r="B159" s="373"/>
      <c r="C159" s="373"/>
      <c r="D159" s="373"/>
      <c r="E159" s="360" t="s">
        <v>164</v>
      </c>
      <c r="F159" s="360"/>
      <c r="G159" s="139">
        <v>70336.09</v>
      </c>
      <c r="H159" s="139">
        <v>25000</v>
      </c>
      <c r="I159" s="361">
        <v>100000</v>
      </c>
      <c r="J159" s="361"/>
      <c r="K159" s="361">
        <v>84367.25</v>
      </c>
      <c r="L159" s="361"/>
      <c r="M159" s="361"/>
      <c r="N159" s="179">
        <f t="shared" ref="N159:N161" si="15">SUM(K159/G159*100)</f>
        <v>119.9487347107296</v>
      </c>
      <c r="O159" s="287">
        <f t="shared" ref="O159:O161" si="16">SUM(K159/I159*100)</f>
        <v>84.367249999999999</v>
      </c>
      <c r="P159" s="53"/>
    </row>
    <row r="160" spans="1:16" ht="12" customHeight="1" x14ac:dyDescent="0.25">
      <c r="A160" s="373"/>
      <c r="B160" s="373"/>
      <c r="C160" s="373"/>
      <c r="D160" s="373"/>
      <c r="E160" s="360" t="s">
        <v>186</v>
      </c>
      <c r="F160" s="360"/>
      <c r="G160" s="139">
        <v>70336.09</v>
      </c>
      <c r="H160" s="139">
        <v>25000</v>
      </c>
      <c r="I160" s="361">
        <v>100000</v>
      </c>
      <c r="J160" s="361"/>
      <c r="K160" s="361">
        <v>84367.25</v>
      </c>
      <c r="L160" s="361"/>
      <c r="M160" s="361"/>
      <c r="N160" s="179">
        <f t="shared" si="15"/>
        <v>119.9487347107296</v>
      </c>
      <c r="O160" s="287">
        <f t="shared" si="16"/>
        <v>84.367249999999999</v>
      </c>
      <c r="P160" s="53"/>
    </row>
    <row r="161" spans="1:16" ht="11.25" customHeight="1" x14ac:dyDescent="0.25">
      <c r="A161" s="373"/>
      <c r="B161" s="373"/>
      <c r="C161" s="373"/>
      <c r="D161" s="373"/>
      <c r="E161" s="360" t="s">
        <v>190</v>
      </c>
      <c r="F161" s="360"/>
      <c r="G161" s="139">
        <v>70336.09</v>
      </c>
      <c r="H161" s="139">
        <v>25000</v>
      </c>
      <c r="I161" s="361">
        <v>100000</v>
      </c>
      <c r="J161" s="361"/>
      <c r="K161" s="361">
        <v>84367.25</v>
      </c>
      <c r="L161" s="361"/>
      <c r="M161" s="361"/>
      <c r="N161" s="179">
        <f t="shared" si="15"/>
        <v>119.9487347107296</v>
      </c>
      <c r="O161" s="287">
        <f t="shared" si="16"/>
        <v>84.367249999999999</v>
      </c>
      <c r="P161" s="53"/>
    </row>
    <row r="162" spans="1:16" ht="11.25" customHeight="1" x14ac:dyDescent="0.25">
      <c r="A162" s="259"/>
      <c r="B162" s="397" t="s">
        <v>315</v>
      </c>
      <c r="C162" s="397"/>
      <c r="D162" s="397"/>
      <c r="E162" s="398" t="s">
        <v>414</v>
      </c>
      <c r="F162" s="398"/>
      <c r="G162" s="270">
        <v>0</v>
      </c>
      <c r="H162" s="270">
        <v>75000</v>
      </c>
      <c r="I162" s="391">
        <v>0</v>
      </c>
      <c r="J162" s="391"/>
      <c r="K162" s="392">
        <v>0</v>
      </c>
      <c r="L162" s="392"/>
      <c r="M162" s="392"/>
      <c r="N162" s="270">
        <v>0</v>
      </c>
      <c r="O162" s="301">
        <v>0</v>
      </c>
      <c r="P162" s="53"/>
    </row>
    <row r="163" spans="1:16" ht="11.25" customHeight="1" x14ac:dyDescent="0.25">
      <c r="A163" s="259"/>
      <c r="B163" s="259"/>
      <c r="C163" s="259"/>
      <c r="D163" s="259"/>
      <c r="E163" s="360" t="s">
        <v>328</v>
      </c>
      <c r="F163" s="360"/>
      <c r="G163" s="258">
        <v>0</v>
      </c>
      <c r="H163" s="258">
        <v>75000</v>
      </c>
      <c r="I163" s="258"/>
      <c r="J163" s="258">
        <v>0</v>
      </c>
      <c r="K163" s="258"/>
      <c r="L163" s="258"/>
      <c r="M163" s="258">
        <v>0</v>
      </c>
      <c r="N163" s="258">
        <v>0</v>
      </c>
      <c r="O163" s="287">
        <v>0</v>
      </c>
      <c r="P163" s="53"/>
    </row>
    <row r="164" spans="1:16" ht="11.25" customHeight="1" x14ac:dyDescent="0.25">
      <c r="A164" s="259"/>
      <c r="B164" s="259"/>
      <c r="C164" s="259"/>
      <c r="D164" s="259"/>
      <c r="E164" s="360" t="s">
        <v>164</v>
      </c>
      <c r="F164" s="360"/>
      <c r="G164" s="258">
        <v>0</v>
      </c>
      <c r="H164" s="258">
        <v>75000</v>
      </c>
      <c r="I164" s="258"/>
      <c r="J164" s="258">
        <v>0</v>
      </c>
      <c r="K164" s="258"/>
      <c r="L164" s="258"/>
      <c r="M164" s="258">
        <v>0</v>
      </c>
      <c r="N164" s="258">
        <v>0</v>
      </c>
      <c r="O164" s="287">
        <v>0</v>
      </c>
      <c r="P164" s="53"/>
    </row>
    <row r="165" spans="1:16" ht="11.25" customHeight="1" x14ac:dyDescent="0.25">
      <c r="A165" s="259"/>
      <c r="B165" s="259"/>
      <c r="C165" s="259"/>
      <c r="D165" s="259"/>
      <c r="E165" s="360" t="s">
        <v>186</v>
      </c>
      <c r="F165" s="360"/>
      <c r="G165" s="258">
        <v>0</v>
      </c>
      <c r="H165" s="258">
        <v>75000</v>
      </c>
      <c r="I165" s="258"/>
      <c r="J165" s="258">
        <v>0</v>
      </c>
      <c r="K165" s="258"/>
      <c r="L165" s="258"/>
      <c r="M165" s="258">
        <v>0</v>
      </c>
      <c r="N165" s="258">
        <v>0</v>
      </c>
      <c r="O165" s="287">
        <v>0</v>
      </c>
      <c r="P165" s="53"/>
    </row>
    <row r="166" spans="1:16" ht="11.25" customHeight="1" x14ac:dyDescent="0.25">
      <c r="A166" s="259"/>
      <c r="B166" s="259"/>
      <c r="C166" s="259"/>
      <c r="D166" s="259"/>
      <c r="E166" s="360" t="s">
        <v>190</v>
      </c>
      <c r="F166" s="360"/>
      <c r="G166" s="258">
        <v>0</v>
      </c>
      <c r="H166" s="258">
        <v>75000</v>
      </c>
      <c r="I166" s="258"/>
      <c r="J166" s="258">
        <v>0</v>
      </c>
      <c r="K166" s="258"/>
      <c r="L166" s="258"/>
      <c r="M166" s="258">
        <v>0</v>
      </c>
      <c r="N166" s="258">
        <v>0</v>
      </c>
      <c r="O166" s="287">
        <v>0</v>
      </c>
      <c r="P166" s="53"/>
    </row>
    <row r="167" spans="1:16" ht="12.75" customHeight="1" x14ac:dyDescent="0.25">
      <c r="A167" s="389" t="s">
        <v>315</v>
      </c>
      <c r="B167" s="389"/>
      <c r="C167" s="389"/>
      <c r="D167" s="389"/>
      <c r="E167" s="390" t="s">
        <v>324</v>
      </c>
      <c r="F167" s="390"/>
      <c r="G167" s="182">
        <v>0</v>
      </c>
      <c r="H167" s="182">
        <v>8000</v>
      </c>
      <c r="I167" s="182"/>
      <c r="J167" s="182">
        <v>8000</v>
      </c>
      <c r="K167" s="386">
        <v>0</v>
      </c>
      <c r="L167" s="386"/>
      <c r="M167" s="386"/>
      <c r="N167" s="183">
        <v>0</v>
      </c>
      <c r="O167" s="425">
        <f t="shared" si="14"/>
        <v>0</v>
      </c>
      <c r="P167" s="53"/>
    </row>
    <row r="168" spans="1:16" ht="12" customHeight="1" x14ac:dyDescent="0.25">
      <c r="A168" s="373"/>
      <c r="B168" s="373"/>
      <c r="C168" s="373"/>
      <c r="D168" s="373"/>
      <c r="E168" s="360" t="s">
        <v>328</v>
      </c>
      <c r="F168" s="360"/>
      <c r="G168" s="101">
        <v>0</v>
      </c>
      <c r="H168" s="101">
        <v>8000</v>
      </c>
      <c r="I168" s="148"/>
      <c r="J168" s="148">
        <v>8000</v>
      </c>
      <c r="K168" s="361">
        <v>0</v>
      </c>
      <c r="L168" s="361"/>
      <c r="M168" s="361"/>
      <c r="N168" s="127">
        <v>0</v>
      </c>
      <c r="O168" s="287">
        <f t="shared" si="14"/>
        <v>0</v>
      </c>
      <c r="P168" s="53"/>
    </row>
    <row r="169" spans="1:16" ht="11.25" customHeight="1" x14ac:dyDescent="0.25">
      <c r="A169" s="373"/>
      <c r="B169" s="373"/>
      <c r="C169" s="373"/>
      <c r="D169" s="373"/>
      <c r="E169" s="360" t="s">
        <v>164</v>
      </c>
      <c r="F169" s="360"/>
      <c r="G169" s="139">
        <v>0</v>
      </c>
      <c r="H169" s="139">
        <v>8000</v>
      </c>
      <c r="I169" s="148"/>
      <c r="J169" s="148">
        <v>8000</v>
      </c>
      <c r="K169" s="361">
        <v>0</v>
      </c>
      <c r="L169" s="361"/>
      <c r="M169" s="361"/>
      <c r="N169" s="127">
        <v>0</v>
      </c>
      <c r="O169" s="287">
        <f t="shared" si="14"/>
        <v>0</v>
      </c>
      <c r="P169" s="53"/>
    </row>
    <row r="170" spans="1:16" ht="11.25" customHeight="1" x14ac:dyDescent="0.25">
      <c r="A170" s="373"/>
      <c r="B170" s="373"/>
      <c r="C170" s="373"/>
      <c r="D170" s="373"/>
      <c r="E170" s="360" t="s">
        <v>186</v>
      </c>
      <c r="F170" s="360"/>
      <c r="G170" s="139">
        <v>0</v>
      </c>
      <c r="H170" s="139">
        <v>8000</v>
      </c>
      <c r="I170" s="148"/>
      <c r="J170" s="148">
        <v>8000</v>
      </c>
      <c r="K170" s="361">
        <v>0</v>
      </c>
      <c r="L170" s="361"/>
      <c r="M170" s="361"/>
      <c r="N170" s="127">
        <v>0</v>
      </c>
      <c r="O170" s="287">
        <f t="shared" si="14"/>
        <v>0</v>
      </c>
      <c r="P170" s="53"/>
    </row>
    <row r="171" spans="1:16" ht="12" customHeight="1" x14ac:dyDescent="0.25">
      <c r="A171" s="373"/>
      <c r="B171" s="373"/>
      <c r="C171" s="373"/>
      <c r="D171" s="373"/>
      <c r="E171" s="360" t="s">
        <v>190</v>
      </c>
      <c r="F171" s="360"/>
      <c r="G171" s="139">
        <v>0</v>
      </c>
      <c r="H171" s="139">
        <v>8000</v>
      </c>
      <c r="I171" s="148"/>
      <c r="J171" s="148">
        <v>8000</v>
      </c>
      <c r="K171" s="361">
        <v>0</v>
      </c>
      <c r="L171" s="361"/>
      <c r="M171" s="361"/>
      <c r="N171" s="127">
        <v>0</v>
      </c>
      <c r="O171" s="287">
        <f t="shared" si="14"/>
        <v>0</v>
      </c>
      <c r="P171" s="53"/>
    </row>
    <row r="172" spans="1:16" ht="14.25" customHeight="1" x14ac:dyDescent="0.25">
      <c r="A172" s="149"/>
      <c r="B172" s="421" t="s">
        <v>373</v>
      </c>
      <c r="C172" s="421"/>
      <c r="D172" s="421"/>
      <c r="E172" s="388" t="s">
        <v>374</v>
      </c>
      <c r="F172" s="388"/>
      <c r="G172" s="175">
        <v>0</v>
      </c>
      <c r="H172" s="175">
        <v>582768.79</v>
      </c>
      <c r="I172" s="175"/>
      <c r="J172" s="175">
        <v>582768.79</v>
      </c>
      <c r="K172" s="175"/>
      <c r="L172" s="175"/>
      <c r="M172" s="175">
        <v>383311.52</v>
      </c>
      <c r="N172" s="176">
        <v>0</v>
      </c>
      <c r="O172" s="175">
        <v>65.77</v>
      </c>
      <c r="P172" s="53"/>
    </row>
    <row r="173" spans="1:16" ht="12.75" customHeight="1" x14ac:dyDescent="0.25">
      <c r="A173" s="149"/>
      <c r="B173" s="411" t="s">
        <v>315</v>
      </c>
      <c r="C173" s="411"/>
      <c r="D173" s="411"/>
      <c r="E173" s="396" t="s">
        <v>317</v>
      </c>
      <c r="F173" s="396"/>
      <c r="G173" s="177">
        <v>0</v>
      </c>
      <c r="H173" s="177">
        <v>582768.79</v>
      </c>
      <c r="I173" s="177"/>
      <c r="J173" s="177">
        <v>582768.79</v>
      </c>
      <c r="K173" s="177"/>
      <c r="L173" s="177"/>
      <c r="M173" s="177">
        <v>383311.52</v>
      </c>
      <c r="N173" s="178">
        <v>0</v>
      </c>
      <c r="O173" s="177">
        <v>65.77</v>
      </c>
      <c r="P173" s="53"/>
    </row>
    <row r="174" spans="1:16" ht="12" customHeight="1" x14ac:dyDescent="0.25">
      <c r="A174" s="149"/>
      <c r="B174" s="149"/>
      <c r="C174" s="149"/>
      <c r="D174" s="149"/>
      <c r="E174" s="360" t="s">
        <v>328</v>
      </c>
      <c r="F174" s="360"/>
      <c r="G174" s="148">
        <v>0</v>
      </c>
      <c r="H174" s="148">
        <v>582768.79</v>
      </c>
      <c r="I174" s="148"/>
      <c r="J174" s="264">
        <v>582768.79</v>
      </c>
      <c r="K174" s="148"/>
      <c r="L174" s="148"/>
      <c r="M174" s="148">
        <v>383311.52</v>
      </c>
      <c r="N174" s="150">
        <v>0</v>
      </c>
      <c r="O174" s="287">
        <v>65.77</v>
      </c>
      <c r="P174" s="53"/>
    </row>
    <row r="175" spans="1:16" ht="12" customHeight="1" x14ac:dyDescent="0.25">
      <c r="A175" s="149"/>
      <c r="B175" s="149"/>
      <c r="C175" s="149"/>
      <c r="D175" s="149"/>
      <c r="E175" s="360" t="s">
        <v>145</v>
      </c>
      <c r="F175" s="360"/>
      <c r="G175" s="148">
        <v>0</v>
      </c>
      <c r="H175" s="148">
        <v>553192.15</v>
      </c>
      <c r="I175" s="148"/>
      <c r="J175" s="264">
        <v>553192.15</v>
      </c>
      <c r="K175" s="148"/>
      <c r="L175" s="148"/>
      <c r="M175" s="148">
        <v>381609.02</v>
      </c>
      <c r="N175" s="150">
        <v>0</v>
      </c>
      <c r="O175" s="287">
        <v>68.98</v>
      </c>
      <c r="P175" s="53"/>
    </row>
    <row r="176" spans="1:16" ht="12" customHeight="1" x14ac:dyDescent="0.25">
      <c r="A176" s="149"/>
      <c r="B176" s="149"/>
      <c r="C176" s="149"/>
      <c r="D176" s="149"/>
      <c r="E176" s="360" t="s">
        <v>147</v>
      </c>
      <c r="F176" s="360"/>
      <c r="G176" s="148">
        <v>0</v>
      </c>
      <c r="H176" s="148">
        <v>475658.49</v>
      </c>
      <c r="I176" s="148"/>
      <c r="J176" s="264">
        <v>475658.49</v>
      </c>
      <c r="K176" s="148"/>
      <c r="L176" s="148"/>
      <c r="M176" s="148">
        <v>336090.55</v>
      </c>
      <c r="N176" s="150">
        <v>0</v>
      </c>
      <c r="O176" s="287">
        <v>70.66</v>
      </c>
      <c r="P176" s="53"/>
    </row>
    <row r="177" spans="1:18" ht="12" customHeight="1" x14ac:dyDescent="0.25">
      <c r="A177" s="149"/>
      <c r="B177" s="149"/>
      <c r="C177" s="149"/>
      <c r="D177" s="149"/>
      <c r="E177" s="360" t="s">
        <v>149</v>
      </c>
      <c r="F177" s="360"/>
      <c r="G177" s="148">
        <v>0</v>
      </c>
      <c r="H177" s="148">
        <v>475658.49</v>
      </c>
      <c r="I177" s="148"/>
      <c r="J177" s="264">
        <v>475658.49</v>
      </c>
      <c r="K177" s="148"/>
      <c r="L177" s="148"/>
      <c r="M177" s="148">
        <v>336090.55</v>
      </c>
      <c r="N177" s="150">
        <v>0</v>
      </c>
      <c r="O177" s="287">
        <v>70.66</v>
      </c>
      <c r="P177" s="53"/>
    </row>
    <row r="178" spans="1:18" ht="12" customHeight="1" x14ac:dyDescent="0.25">
      <c r="A178" s="149"/>
      <c r="B178" s="149"/>
      <c r="C178" s="149"/>
      <c r="D178" s="149"/>
      <c r="E178" s="360" t="s">
        <v>159</v>
      </c>
      <c r="F178" s="360"/>
      <c r="G178" s="148">
        <v>0</v>
      </c>
      <c r="H178" s="148">
        <v>77533.66</v>
      </c>
      <c r="I178" s="148"/>
      <c r="J178" s="264">
        <v>77533.66</v>
      </c>
      <c r="K178" s="148"/>
      <c r="L178" s="148"/>
      <c r="M178" s="148">
        <v>45518.47</v>
      </c>
      <c r="N178" s="150">
        <v>0</v>
      </c>
      <c r="O178" s="287">
        <v>58.71</v>
      </c>
      <c r="P178" s="53"/>
    </row>
    <row r="179" spans="1:18" ht="12" customHeight="1" x14ac:dyDescent="0.25">
      <c r="A179" s="149"/>
      <c r="B179" s="149"/>
      <c r="C179" s="149"/>
      <c r="D179" s="149"/>
      <c r="E179" s="360" t="s">
        <v>161</v>
      </c>
      <c r="F179" s="360"/>
      <c r="G179" s="148">
        <v>0</v>
      </c>
      <c r="H179" s="148">
        <v>77533.66</v>
      </c>
      <c r="I179" s="148"/>
      <c r="J179" s="264">
        <v>77533.66</v>
      </c>
      <c r="K179" s="148"/>
      <c r="L179" s="148"/>
      <c r="M179" s="148">
        <v>45518.47</v>
      </c>
      <c r="N179" s="150">
        <v>0</v>
      </c>
      <c r="O179" s="287">
        <v>58.71</v>
      </c>
      <c r="P179" s="53"/>
    </row>
    <row r="180" spans="1:18" ht="12" customHeight="1" x14ac:dyDescent="0.25">
      <c r="A180" s="149"/>
      <c r="B180" s="149"/>
      <c r="C180" s="149"/>
      <c r="D180" s="149"/>
      <c r="E180" s="360" t="s">
        <v>164</v>
      </c>
      <c r="F180" s="360"/>
      <c r="G180" s="148">
        <v>0</v>
      </c>
      <c r="H180" s="148">
        <v>29576.639999999999</v>
      </c>
      <c r="I180" s="148"/>
      <c r="J180" s="264">
        <v>29576.639999999999</v>
      </c>
      <c r="K180" s="148"/>
      <c r="L180" s="148"/>
      <c r="M180" s="148">
        <v>1702.5</v>
      </c>
      <c r="N180" s="150">
        <v>0</v>
      </c>
      <c r="O180" s="287">
        <v>5.76</v>
      </c>
      <c r="P180" s="53"/>
    </row>
    <row r="181" spans="1:18" ht="12" customHeight="1" x14ac:dyDescent="0.25">
      <c r="A181" s="149"/>
      <c r="B181" s="149"/>
      <c r="C181" s="149"/>
      <c r="D181" s="149"/>
      <c r="E181" s="360" t="s">
        <v>368</v>
      </c>
      <c r="F181" s="360"/>
      <c r="G181" s="148">
        <v>0</v>
      </c>
      <c r="H181" s="148">
        <v>477.84</v>
      </c>
      <c r="I181" s="148"/>
      <c r="J181" s="264">
        <v>477.84</v>
      </c>
      <c r="K181" s="148"/>
      <c r="L181" s="148"/>
      <c r="M181" s="148">
        <v>0</v>
      </c>
      <c r="N181" s="150">
        <v>0</v>
      </c>
      <c r="O181" s="287">
        <v>0</v>
      </c>
      <c r="P181" s="53"/>
    </row>
    <row r="182" spans="1:18" ht="12" customHeight="1" x14ac:dyDescent="0.25">
      <c r="A182" s="149"/>
      <c r="B182" s="149"/>
      <c r="C182" s="149"/>
      <c r="D182" s="149"/>
      <c r="E182" s="360" t="s">
        <v>170</v>
      </c>
      <c r="F182" s="360"/>
      <c r="G182" s="148">
        <v>0</v>
      </c>
      <c r="H182" s="148">
        <v>477.84</v>
      </c>
      <c r="I182" s="148"/>
      <c r="J182" s="264">
        <v>477.84</v>
      </c>
      <c r="K182" s="148"/>
      <c r="L182" s="148"/>
      <c r="M182" s="148">
        <v>0</v>
      </c>
      <c r="N182" s="150">
        <v>0</v>
      </c>
      <c r="O182" s="287">
        <v>0</v>
      </c>
      <c r="P182" s="53"/>
    </row>
    <row r="183" spans="1:18" ht="12" customHeight="1" x14ac:dyDescent="0.25">
      <c r="A183" s="149"/>
      <c r="B183" s="149"/>
      <c r="C183" s="149"/>
      <c r="D183" s="149"/>
      <c r="E183" s="360" t="s">
        <v>174</v>
      </c>
      <c r="F183" s="360"/>
      <c r="G183" s="148">
        <v>0</v>
      </c>
      <c r="H183" s="148">
        <v>1625.18</v>
      </c>
      <c r="I183" s="148"/>
      <c r="J183" s="264">
        <v>1625.18</v>
      </c>
      <c r="K183" s="148"/>
      <c r="L183" s="148"/>
      <c r="M183" s="148">
        <v>0</v>
      </c>
      <c r="N183" s="150">
        <v>0</v>
      </c>
      <c r="O183" s="287">
        <v>0</v>
      </c>
      <c r="P183" s="53"/>
    </row>
    <row r="184" spans="1:18" ht="12" customHeight="1" x14ac:dyDescent="0.25">
      <c r="A184" s="149"/>
      <c r="B184" s="149"/>
      <c r="C184" s="149"/>
      <c r="D184" s="149"/>
      <c r="E184" s="360" t="s">
        <v>180</v>
      </c>
      <c r="F184" s="360"/>
      <c r="G184" s="148">
        <v>0</v>
      </c>
      <c r="H184" s="148">
        <v>1625.18</v>
      </c>
      <c r="I184" s="148"/>
      <c r="J184" s="264">
        <v>1625.18</v>
      </c>
      <c r="K184" s="148"/>
      <c r="L184" s="148"/>
      <c r="M184" s="148">
        <v>0</v>
      </c>
      <c r="N184" s="150">
        <v>0</v>
      </c>
      <c r="O184" s="287">
        <v>0</v>
      </c>
      <c r="P184" s="53"/>
    </row>
    <row r="185" spans="1:18" ht="12" customHeight="1" x14ac:dyDescent="0.25">
      <c r="A185" s="149"/>
      <c r="B185" s="149"/>
      <c r="C185" s="149"/>
      <c r="D185" s="149"/>
      <c r="E185" s="360" t="s">
        <v>186</v>
      </c>
      <c r="F185" s="360"/>
      <c r="G185" s="148">
        <v>0</v>
      </c>
      <c r="H185" s="148">
        <v>27473.62</v>
      </c>
      <c r="I185" s="148"/>
      <c r="J185" s="264">
        <v>27473.62</v>
      </c>
      <c r="K185" s="148"/>
      <c r="L185" s="148"/>
      <c r="M185" s="148">
        <v>1702.5</v>
      </c>
      <c r="N185" s="150">
        <v>0</v>
      </c>
      <c r="O185" s="287">
        <v>6.2</v>
      </c>
      <c r="P185" s="53"/>
    </row>
    <row r="186" spans="1:18" ht="12" customHeight="1" x14ac:dyDescent="0.25">
      <c r="A186" s="149"/>
      <c r="B186" s="149"/>
      <c r="C186" s="149"/>
      <c r="D186" s="149"/>
      <c r="E186" s="360" t="s">
        <v>188</v>
      </c>
      <c r="F186" s="360"/>
      <c r="G186" s="148">
        <v>0</v>
      </c>
      <c r="H186" s="148">
        <v>19908.419999999998</v>
      </c>
      <c r="I186" s="148"/>
      <c r="J186" s="264">
        <v>19908.419999999998</v>
      </c>
      <c r="K186" s="148"/>
      <c r="L186" s="148"/>
      <c r="M186" s="148">
        <v>0</v>
      </c>
      <c r="N186" s="150">
        <v>0</v>
      </c>
      <c r="O186" s="287">
        <v>0</v>
      </c>
      <c r="P186" s="53"/>
    </row>
    <row r="187" spans="1:18" ht="12" customHeight="1" x14ac:dyDescent="0.25">
      <c r="A187" s="149"/>
      <c r="B187" s="149"/>
      <c r="C187" s="149"/>
      <c r="D187" s="149"/>
      <c r="E187" s="360" t="s">
        <v>375</v>
      </c>
      <c r="F187" s="360"/>
      <c r="G187" s="148">
        <v>0</v>
      </c>
      <c r="H187" s="148">
        <v>7565.2</v>
      </c>
      <c r="I187" s="148"/>
      <c r="J187" s="264">
        <v>7565.2</v>
      </c>
      <c r="K187" s="148"/>
      <c r="L187" s="148"/>
      <c r="M187" s="148">
        <v>1702.5</v>
      </c>
      <c r="N187" s="150">
        <v>0</v>
      </c>
      <c r="O187" s="287">
        <v>22.5</v>
      </c>
      <c r="P187" s="53"/>
    </row>
    <row r="188" spans="1:18" ht="13.5" customHeight="1" x14ac:dyDescent="0.25">
      <c r="A188" s="408" t="s">
        <v>314</v>
      </c>
      <c r="B188" s="408"/>
      <c r="C188" s="408"/>
      <c r="D188" s="408"/>
      <c r="E188" s="409" t="s">
        <v>336</v>
      </c>
      <c r="F188" s="409"/>
      <c r="G188" s="187">
        <v>11819.58</v>
      </c>
      <c r="H188" s="187">
        <v>87800</v>
      </c>
      <c r="I188" s="410">
        <v>288000</v>
      </c>
      <c r="J188" s="410"/>
      <c r="K188" s="410">
        <v>12614.02</v>
      </c>
      <c r="L188" s="410"/>
      <c r="M188" s="410"/>
      <c r="N188" s="188">
        <f t="shared" si="13"/>
        <v>106.72138942331284</v>
      </c>
      <c r="O188" s="424">
        <f>SUM(K188/I188*100)</f>
        <v>4.3798680555555558</v>
      </c>
      <c r="P188" s="53"/>
    </row>
    <row r="189" spans="1:18" ht="12.75" customHeight="1" x14ac:dyDescent="0.25">
      <c r="A189" s="389" t="s">
        <v>315</v>
      </c>
      <c r="B189" s="389"/>
      <c r="C189" s="389"/>
      <c r="D189" s="389"/>
      <c r="E189" s="390" t="s">
        <v>318</v>
      </c>
      <c r="F189" s="390"/>
      <c r="G189" s="182">
        <v>9707.08</v>
      </c>
      <c r="H189" s="182">
        <v>45000</v>
      </c>
      <c r="I189" s="386">
        <v>45000</v>
      </c>
      <c r="J189" s="386"/>
      <c r="K189" s="386">
        <v>12614.02</v>
      </c>
      <c r="L189" s="386"/>
      <c r="M189" s="386"/>
      <c r="N189" s="183">
        <f t="shared" si="13"/>
        <v>129.94659568067843</v>
      </c>
      <c r="O189" s="425">
        <f t="shared" ref="O189:O199" si="17">SUM(K189/I189*100)</f>
        <v>28.031155555555561</v>
      </c>
      <c r="P189" s="53"/>
      <c r="Q189" s="27"/>
    </row>
    <row r="190" spans="1:18" ht="11.25" customHeight="1" x14ac:dyDescent="0.25">
      <c r="A190" s="373"/>
      <c r="B190" s="373"/>
      <c r="C190" s="373"/>
      <c r="D190" s="373"/>
      <c r="E190" s="360" t="s">
        <v>20</v>
      </c>
      <c r="F190" s="360"/>
      <c r="G190" s="105">
        <v>9707.08</v>
      </c>
      <c r="H190" s="101">
        <v>45000</v>
      </c>
      <c r="I190" s="361">
        <v>45000</v>
      </c>
      <c r="J190" s="361"/>
      <c r="K190" s="361">
        <v>12614.02</v>
      </c>
      <c r="L190" s="361"/>
      <c r="M190" s="361"/>
      <c r="N190" s="105">
        <f t="shared" si="13"/>
        <v>129.94659568067843</v>
      </c>
      <c r="O190" s="287">
        <f t="shared" si="17"/>
        <v>28.031155555555561</v>
      </c>
      <c r="P190" s="53"/>
      <c r="R190" s="27"/>
    </row>
    <row r="191" spans="1:18" ht="11.25" customHeight="1" x14ac:dyDescent="0.25">
      <c r="A191" s="259"/>
      <c r="B191" s="259"/>
      <c r="C191" s="259"/>
      <c r="D191" s="259"/>
      <c r="E191" s="360" t="s">
        <v>255</v>
      </c>
      <c r="F191" s="360"/>
      <c r="G191" s="256">
        <v>0</v>
      </c>
      <c r="H191" s="258">
        <v>0</v>
      </c>
      <c r="I191" s="258"/>
      <c r="J191" s="258">
        <v>0</v>
      </c>
      <c r="K191" s="258"/>
      <c r="L191" s="258"/>
      <c r="M191" s="258">
        <v>415</v>
      </c>
      <c r="N191" s="256">
        <v>0</v>
      </c>
      <c r="O191" s="287">
        <v>0</v>
      </c>
      <c r="P191" s="53"/>
      <c r="R191" s="27"/>
    </row>
    <row r="192" spans="1:18" ht="11.25" customHeight="1" x14ac:dyDescent="0.25">
      <c r="A192" s="259"/>
      <c r="B192" s="259"/>
      <c r="C192" s="259"/>
      <c r="D192" s="259"/>
      <c r="E192" s="360" t="s">
        <v>257</v>
      </c>
      <c r="F192" s="360"/>
      <c r="G192" s="256">
        <v>0</v>
      </c>
      <c r="H192" s="258">
        <v>0</v>
      </c>
      <c r="I192" s="258"/>
      <c r="J192" s="258">
        <v>0</v>
      </c>
      <c r="K192" s="258"/>
      <c r="L192" s="258"/>
      <c r="M192" s="258">
        <v>415</v>
      </c>
      <c r="N192" s="256">
        <v>0</v>
      </c>
      <c r="O192" s="287">
        <v>0</v>
      </c>
      <c r="P192" s="53"/>
      <c r="R192" s="27"/>
    </row>
    <row r="193" spans="1:18" ht="11.25" customHeight="1" x14ac:dyDescent="0.25">
      <c r="A193" s="259"/>
      <c r="B193" s="259"/>
      <c r="C193" s="259"/>
      <c r="D193" s="259"/>
      <c r="E193" s="257" t="s">
        <v>394</v>
      </c>
      <c r="F193" s="257"/>
      <c r="G193" s="256">
        <v>0</v>
      </c>
      <c r="H193" s="258">
        <v>0</v>
      </c>
      <c r="I193" s="258"/>
      <c r="J193" s="258">
        <v>0</v>
      </c>
      <c r="K193" s="258"/>
      <c r="L193" s="258"/>
      <c r="M193" s="258">
        <v>415</v>
      </c>
      <c r="N193" s="256">
        <v>0</v>
      </c>
      <c r="O193" s="287">
        <v>0</v>
      </c>
      <c r="P193" s="53"/>
      <c r="R193" s="27"/>
    </row>
    <row r="194" spans="1:18" ht="12" customHeight="1" x14ac:dyDescent="0.25">
      <c r="A194" s="373"/>
      <c r="B194" s="373"/>
      <c r="C194" s="373"/>
      <c r="D194" s="373"/>
      <c r="E194" s="360" t="s">
        <v>260</v>
      </c>
      <c r="F194" s="360"/>
      <c r="G194" s="101">
        <v>7988.38</v>
      </c>
      <c r="H194" s="101">
        <v>43000</v>
      </c>
      <c r="I194" s="361">
        <v>43000</v>
      </c>
      <c r="J194" s="361"/>
      <c r="K194" s="361">
        <v>12199.02</v>
      </c>
      <c r="L194" s="361"/>
      <c r="M194" s="361"/>
      <c r="N194" s="105">
        <f t="shared" si="13"/>
        <v>152.70956063682499</v>
      </c>
      <c r="O194" s="287">
        <f t="shared" si="17"/>
        <v>28.369813953488372</v>
      </c>
      <c r="P194" s="53"/>
    </row>
    <row r="195" spans="1:18" ht="11.25" customHeight="1" x14ac:dyDescent="0.25">
      <c r="A195" s="373"/>
      <c r="B195" s="373"/>
      <c r="C195" s="373"/>
      <c r="D195" s="373"/>
      <c r="E195" s="360" t="s">
        <v>262</v>
      </c>
      <c r="F195" s="360"/>
      <c r="G195" s="101">
        <v>7988.38</v>
      </c>
      <c r="H195" s="101">
        <v>37000</v>
      </c>
      <c r="I195" s="361">
        <v>37000</v>
      </c>
      <c r="J195" s="361"/>
      <c r="K195" s="361">
        <v>12199.02</v>
      </c>
      <c r="L195" s="361"/>
      <c r="M195" s="361"/>
      <c r="N195" s="105">
        <f t="shared" si="13"/>
        <v>152.70956063682499</v>
      </c>
      <c r="O195" s="287">
        <f t="shared" si="17"/>
        <v>32.970324324324324</v>
      </c>
      <c r="P195" s="53"/>
    </row>
    <row r="196" spans="1:18" ht="11.25" customHeight="1" x14ac:dyDescent="0.25">
      <c r="A196" s="373"/>
      <c r="B196" s="373"/>
      <c r="C196" s="373"/>
      <c r="D196" s="373"/>
      <c r="E196" s="360" t="s">
        <v>264</v>
      </c>
      <c r="F196" s="360"/>
      <c r="G196" s="101">
        <v>363.38</v>
      </c>
      <c r="H196" s="101">
        <v>5000</v>
      </c>
      <c r="I196" s="361">
        <v>5000</v>
      </c>
      <c r="J196" s="361"/>
      <c r="K196" s="361">
        <v>1883.75</v>
      </c>
      <c r="L196" s="361"/>
      <c r="M196" s="361"/>
      <c r="N196" s="105">
        <f t="shared" si="13"/>
        <v>518.39671968737969</v>
      </c>
      <c r="O196" s="287">
        <v>0</v>
      </c>
      <c r="P196" s="53"/>
    </row>
    <row r="197" spans="1:18" ht="12" customHeight="1" x14ac:dyDescent="0.25">
      <c r="A197" s="373"/>
      <c r="B197" s="373"/>
      <c r="C197" s="373"/>
      <c r="D197" s="373"/>
      <c r="E197" s="360" t="s">
        <v>266</v>
      </c>
      <c r="F197" s="360"/>
      <c r="G197" s="101">
        <v>0</v>
      </c>
      <c r="H197" s="101">
        <v>500</v>
      </c>
      <c r="I197" s="361">
        <v>500</v>
      </c>
      <c r="J197" s="361"/>
      <c r="K197" s="361">
        <v>0</v>
      </c>
      <c r="L197" s="361"/>
      <c r="M197" s="361"/>
      <c r="N197" s="105">
        <v>0</v>
      </c>
      <c r="O197" s="287">
        <f t="shared" si="17"/>
        <v>0</v>
      </c>
      <c r="P197" s="53"/>
    </row>
    <row r="198" spans="1:18" ht="11.25" customHeight="1" x14ac:dyDescent="0.25">
      <c r="A198" s="373"/>
      <c r="B198" s="373"/>
      <c r="C198" s="373"/>
      <c r="D198" s="373"/>
      <c r="E198" s="360" t="s">
        <v>268</v>
      </c>
      <c r="F198" s="360"/>
      <c r="G198" s="101">
        <v>0</v>
      </c>
      <c r="H198" s="101">
        <v>1500</v>
      </c>
      <c r="I198" s="361">
        <v>1500</v>
      </c>
      <c r="J198" s="361"/>
      <c r="K198" s="361">
        <v>198.95</v>
      </c>
      <c r="L198" s="361"/>
      <c r="M198" s="361"/>
      <c r="N198" s="105">
        <v>0</v>
      </c>
      <c r="O198" s="287">
        <f t="shared" si="17"/>
        <v>13.263333333333332</v>
      </c>
      <c r="P198" s="53"/>
    </row>
    <row r="199" spans="1:18" ht="11.25" customHeight="1" x14ac:dyDescent="0.25">
      <c r="A199" s="373"/>
      <c r="B199" s="373"/>
      <c r="C199" s="373"/>
      <c r="D199" s="373"/>
      <c r="E199" s="360" t="s">
        <v>270</v>
      </c>
      <c r="F199" s="360"/>
      <c r="G199" s="101">
        <v>7625</v>
      </c>
      <c r="H199" s="101">
        <v>30000</v>
      </c>
      <c r="I199" s="361">
        <v>30000</v>
      </c>
      <c r="J199" s="361"/>
      <c r="K199" s="361">
        <v>10116.32</v>
      </c>
      <c r="L199" s="361"/>
      <c r="M199" s="361"/>
      <c r="N199" s="105">
        <f t="shared" si="13"/>
        <v>132.67304918032787</v>
      </c>
      <c r="O199" s="287">
        <f t="shared" si="17"/>
        <v>33.721066666666665</v>
      </c>
      <c r="P199" s="53"/>
    </row>
    <row r="200" spans="1:18" ht="11.25" customHeight="1" x14ac:dyDescent="0.25">
      <c r="A200" s="373"/>
      <c r="B200" s="373"/>
      <c r="C200" s="373"/>
      <c r="D200" s="373"/>
      <c r="E200" s="360" t="s">
        <v>272</v>
      </c>
      <c r="F200" s="360"/>
      <c r="G200" s="101">
        <v>0</v>
      </c>
      <c r="H200" s="101">
        <v>6000</v>
      </c>
      <c r="I200" s="361">
        <v>6000</v>
      </c>
      <c r="J200" s="361"/>
      <c r="K200" s="361">
        <v>0</v>
      </c>
      <c r="L200" s="361"/>
      <c r="M200" s="361"/>
      <c r="N200" s="105">
        <v>0</v>
      </c>
      <c r="O200" s="287">
        <v>0</v>
      </c>
      <c r="P200" s="53"/>
    </row>
    <row r="201" spans="1:18" ht="11.25" customHeight="1" x14ac:dyDescent="0.25">
      <c r="A201" s="373"/>
      <c r="B201" s="373"/>
      <c r="C201" s="373"/>
      <c r="D201" s="373"/>
      <c r="E201" s="360" t="s">
        <v>274</v>
      </c>
      <c r="F201" s="360"/>
      <c r="G201" s="101">
        <v>0</v>
      </c>
      <c r="H201" s="101">
        <v>6000</v>
      </c>
      <c r="I201" s="361">
        <v>6000</v>
      </c>
      <c r="J201" s="361"/>
      <c r="K201" s="361">
        <v>0</v>
      </c>
      <c r="L201" s="361"/>
      <c r="M201" s="361"/>
      <c r="N201" s="105">
        <v>0</v>
      </c>
      <c r="O201" s="287">
        <v>0</v>
      </c>
      <c r="P201" s="53"/>
    </row>
    <row r="202" spans="1:18" ht="12" customHeight="1" x14ac:dyDescent="0.25">
      <c r="A202" s="373"/>
      <c r="B202" s="373"/>
      <c r="C202" s="373"/>
      <c r="D202" s="373"/>
      <c r="E202" s="360" t="s">
        <v>276</v>
      </c>
      <c r="F202" s="360"/>
      <c r="G202" s="101">
        <v>1718.7</v>
      </c>
      <c r="H202" s="101">
        <v>2000</v>
      </c>
      <c r="I202" s="361">
        <v>2000</v>
      </c>
      <c r="J202" s="361"/>
      <c r="K202" s="361">
        <v>0</v>
      </c>
      <c r="L202" s="361"/>
      <c r="M202" s="361"/>
      <c r="N202" s="105">
        <v>0</v>
      </c>
      <c r="O202" s="287">
        <f>SUM(K202/I202)*100</f>
        <v>0</v>
      </c>
      <c r="P202" s="53"/>
    </row>
    <row r="203" spans="1:18" ht="11.25" customHeight="1" x14ac:dyDescent="0.25">
      <c r="A203" s="373"/>
      <c r="B203" s="373"/>
      <c r="C203" s="373"/>
      <c r="D203" s="373"/>
      <c r="E203" s="360" t="s">
        <v>278</v>
      </c>
      <c r="F203" s="360"/>
      <c r="G203" s="101">
        <v>1718.7</v>
      </c>
      <c r="H203" s="101">
        <v>1000</v>
      </c>
      <c r="I203" s="361">
        <v>1000</v>
      </c>
      <c r="J203" s="361"/>
      <c r="K203" s="361">
        <v>0</v>
      </c>
      <c r="L203" s="361"/>
      <c r="M203" s="361"/>
      <c r="N203" s="105">
        <v>0</v>
      </c>
      <c r="O203" s="287">
        <f t="shared" ref="O203:O213" si="18">SUM(K203/I203)*100</f>
        <v>0</v>
      </c>
      <c r="P203" s="53"/>
    </row>
    <row r="204" spans="1:18" ht="12" customHeight="1" x14ac:dyDescent="0.25">
      <c r="A204" s="373"/>
      <c r="B204" s="373"/>
      <c r="C204" s="373"/>
      <c r="D204" s="373"/>
      <c r="E204" s="360" t="s">
        <v>280</v>
      </c>
      <c r="F204" s="360"/>
      <c r="G204" s="101">
        <v>1718.7</v>
      </c>
      <c r="H204" s="101">
        <v>1000</v>
      </c>
      <c r="I204" s="361">
        <v>1000</v>
      </c>
      <c r="J204" s="361"/>
      <c r="K204" s="361">
        <v>0</v>
      </c>
      <c r="L204" s="361"/>
      <c r="M204" s="361"/>
      <c r="N204" s="105">
        <v>0</v>
      </c>
      <c r="O204" s="287">
        <f t="shared" si="18"/>
        <v>0</v>
      </c>
      <c r="P204" s="53"/>
    </row>
    <row r="205" spans="1:18" ht="11.25" customHeight="1" x14ac:dyDescent="0.25">
      <c r="A205" s="373"/>
      <c r="B205" s="373"/>
      <c r="C205" s="373"/>
      <c r="D205" s="373"/>
      <c r="E205" s="360" t="s">
        <v>282</v>
      </c>
      <c r="F205" s="360"/>
      <c r="G205" s="101">
        <v>0</v>
      </c>
      <c r="H205" s="101">
        <v>500</v>
      </c>
      <c r="I205" s="361">
        <v>500</v>
      </c>
      <c r="J205" s="361"/>
      <c r="K205" s="361">
        <v>0</v>
      </c>
      <c r="L205" s="361"/>
      <c r="M205" s="361"/>
      <c r="N205" s="105">
        <v>0</v>
      </c>
      <c r="O205" s="287">
        <f t="shared" si="18"/>
        <v>0</v>
      </c>
      <c r="P205" s="53"/>
    </row>
    <row r="206" spans="1:18" ht="11.25" customHeight="1" x14ac:dyDescent="0.25">
      <c r="A206" s="373"/>
      <c r="B206" s="373"/>
      <c r="C206" s="373"/>
      <c r="D206" s="373"/>
      <c r="E206" s="360" t="s">
        <v>284</v>
      </c>
      <c r="F206" s="360"/>
      <c r="G206" s="101">
        <v>0</v>
      </c>
      <c r="H206" s="101">
        <v>500</v>
      </c>
      <c r="I206" s="361">
        <v>500</v>
      </c>
      <c r="J206" s="361"/>
      <c r="K206" s="361">
        <v>0</v>
      </c>
      <c r="L206" s="361"/>
      <c r="M206" s="361"/>
      <c r="N206" s="105">
        <v>0</v>
      </c>
      <c r="O206" s="287">
        <f t="shared" si="18"/>
        <v>0</v>
      </c>
      <c r="P206" s="53"/>
    </row>
    <row r="207" spans="1:18" ht="12" customHeight="1" x14ac:dyDescent="0.25">
      <c r="A207" s="373"/>
      <c r="B207" s="373"/>
      <c r="C207" s="373"/>
      <c r="D207" s="373"/>
      <c r="E207" s="360" t="s">
        <v>286</v>
      </c>
      <c r="F207" s="360"/>
      <c r="G207" s="101">
        <v>0</v>
      </c>
      <c r="H207" s="101">
        <v>500</v>
      </c>
      <c r="I207" s="361">
        <v>500</v>
      </c>
      <c r="J207" s="361"/>
      <c r="K207" s="361">
        <v>0</v>
      </c>
      <c r="L207" s="361"/>
      <c r="M207" s="361"/>
      <c r="N207" s="105">
        <v>0</v>
      </c>
      <c r="O207" s="287">
        <f t="shared" si="18"/>
        <v>0</v>
      </c>
      <c r="P207" s="53"/>
    </row>
    <row r="208" spans="1:18" ht="11.25" customHeight="1" x14ac:dyDescent="0.25">
      <c r="A208" s="373"/>
      <c r="B208" s="373"/>
      <c r="C208" s="373"/>
      <c r="D208" s="373"/>
      <c r="E208" s="360" t="s">
        <v>288</v>
      </c>
      <c r="F208" s="360"/>
      <c r="G208" s="101">
        <v>0</v>
      </c>
      <c r="H208" s="101">
        <v>500</v>
      </c>
      <c r="I208" s="361">
        <v>500</v>
      </c>
      <c r="J208" s="361"/>
      <c r="K208" s="361">
        <v>0</v>
      </c>
      <c r="L208" s="361"/>
      <c r="M208" s="361"/>
      <c r="N208" s="105">
        <v>0</v>
      </c>
      <c r="O208" s="287">
        <f t="shared" si="18"/>
        <v>0</v>
      </c>
      <c r="P208" s="53"/>
    </row>
    <row r="209" spans="1:17" ht="12.75" customHeight="1" x14ac:dyDescent="0.25">
      <c r="A209" s="389" t="s">
        <v>315</v>
      </c>
      <c r="B209" s="389"/>
      <c r="C209" s="389"/>
      <c r="D209" s="389"/>
      <c r="E209" s="390" t="s">
        <v>320</v>
      </c>
      <c r="F209" s="390"/>
      <c r="G209" s="182">
        <v>0</v>
      </c>
      <c r="H209" s="182">
        <v>42800</v>
      </c>
      <c r="I209" s="386">
        <v>243000</v>
      </c>
      <c r="J209" s="386"/>
      <c r="K209" s="386">
        <v>0</v>
      </c>
      <c r="L209" s="386"/>
      <c r="M209" s="386"/>
      <c r="N209" s="182">
        <v>0</v>
      </c>
      <c r="O209" s="425">
        <f t="shared" si="18"/>
        <v>0</v>
      </c>
      <c r="P209" s="53"/>
    </row>
    <row r="210" spans="1:17" ht="12" customHeight="1" x14ac:dyDescent="0.25">
      <c r="A210" s="373"/>
      <c r="B210" s="373"/>
      <c r="C210" s="373"/>
      <c r="D210" s="373"/>
      <c r="E210" s="360" t="s">
        <v>20</v>
      </c>
      <c r="F210" s="360"/>
      <c r="G210" s="101">
        <v>0</v>
      </c>
      <c r="H210" s="101">
        <v>42800</v>
      </c>
      <c r="I210" s="361">
        <v>243000</v>
      </c>
      <c r="J210" s="361"/>
      <c r="K210" s="361">
        <v>0</v>
      </c>
      <c r="L210" s="361"/>
      <c r="M210" s="361"/>
      <c r="N210" s="101">
        <v>0</v>
      </c>
      <c r="O210" s="287">
        <f t="shared" si="18"/>
        <v>0</v>
      </c>
      <c r="P210" s="53"/>
    </row>
    <row r="211" spans="1:17" ht="11.25" customHeight="1" x14ac:dyDescent="0.25">
      <c r="A211" s="373"/>
      <c r="B211" s="373"/>
      <c r="C211" s="373"/>
      <c r="D211" s="373"/>
      <c r="E211" s="360" t="s">
        <v>260</v>
      </c>
      <c r="F211" s="360"/>
      <c r="G211" s="101">
        <v>0</v>
      </c>
      <c r="H211" s="101">
        <v>42800</v>
      </c>
      <c r="I211" s="361">
        <v>243000</v>
      </c>
      <c r="J211" s="361"/>
      <c r="K211" s="361">
        <v>0</v>
      </c>
      <c r="L211" s="361"/>
      <c r="M211" s="361"/>
      <c r="N211" s="101">
        <v>0</v>
      </c>
      <c r="O211" s="287">
        <f t="shared" si="18"/>
        <v>0</v>
      </c>
      <c r="P211" s="53"/>
      <c r="Q211" s="27"/>
    </row>
    <row r="212" spans="1:17" ht="11.25" customHeight="1" x14ac:dyDescent="0.25">
      <c r="A212" s="373"/>
      <c r="B212" s="373"/>
      <c r="C212" s="373"/>
      <c r="D212" s="373"/>
      <c r="E212" s="360" t="s">
        <v>262</v>
      </c>
      <c r="F212" s="360"/>
      <c r="G212" s="101">
        <v>0</v>
      </c>
      <c r="H212" s="101">
        <v>42800</v>
      </c>
      <c r="I212" s="361">
        <v>243000</v>
      </c>
      <c r="J212" s="361"/>
      <c r="K212" s="361">
        <v>0</v>
      </c>
      <c r="L212" s="361"/>
      <c r="M212" s="361"/>
      <c r="N212" s="101">
        <v>0</v>
      </c>
      <c r="O212" s="287">
        <f t="shared" si="18"/>
        <v>0</v>
      </c>
      <c r="P212" s="53"/>
    </row>
    <row r="213" spans="1:17" ht="11.25" customHeight="1" x14ac:dyDescent="0.25">
      <c r="A213" s="373"/>
      <c r="B213" s="373"/>
      <c r="C213" s="373"/>
      <c r="D213" s="373"/>
      <c r="E213" s="360" t="s">
        <v>270</v>
      </c>
      <c r="F213" s="360"/>
      <c r="G213" s="101">
        <v>0</v>
      </c>
      <c r="H213" s="101">
        <v>42800</v>
      </c>
      <c r="I213" s="361">
        <v>243000</v>
      </c>
      <c r="J213" s="361"/>
      <c r="K213" s="361">
        <v>0</v>
      </c>
      <c r="L213" s="361"/>
      <c r="M213" s="361"/>
      <c r="N213" s="101">
        <v>0</v>
      </c>
      <c r="O213" s="287">
        <f t="shared" si="18"/>
        <v>0</v>
      </c>
      <c r="P213" s="53"/>
    </row>
    <row r="214" spans="1:17" ht="11.25" customHeight="1" x14ac:dyDescent="0.25">
      <c r="A214" s="102"/>
      <c r="B214" s="412" t="s">
        <v>315</v>
      </c>
      <c r="C214" s="412"/>
      <c r="D214" s="412"/>
      <c r="E214" s="390" t="s">
        <v>56</v>
      </c>
      <c r="F214" s="390"/>
      <c r="G214" s="189">
        <v>2112.5</v>
      </c>
      <c r="H214" s="189">
        <v>0</v>
      </c>
      <c r="I214" s="189"/>
      <c r="J214" s="189">
        <v>0</v>
      </c>
      <c r="K214" s="190"/>
      <c r="L214" s="190"/>
      <c r="M214" s="190">
        <v>0</v>
      </c>
      <c r="N214" s="190">
        <v>0</v>
      </c>
      <c r="O214" s="425">
        <v>0</v>
      </c>
      <c r="P214" s="53"/>
    </row>
    <row r="215" spans="1:17" ht="11.25" customHeight="1" x14ac:dyDescent="0.25">
      <c r="A215" s="102"/>
      <c r="B215" s="102"/>
      <c r="C215" s="102"/>
      <c r="D215" s="102"/>
      <c r="E215" s="360" t="s">
        <v>20</v>
      </c>
      <c r="F215" s="360"/>
      <c r="G215" s="105">
        <v>2112.5</v>
      </c>
      <c r="H215" s="147">
        <v>0</v>
      </c>
      <c r="I215" s="147"/>
      <c r="J215" s="147">
        <v>0</v>
      </c>
      <c r="K215" s="352">
        <v>0</v>
      </c>
      <c r="L215" s="352"/>
      <c r="M215" s="352"/>
      <c r="N215" s="105">
        <v>0</v>
      </c>
      <c r="O215" s="287">
        <v>0</v>
      </c>
      <c r="P215" s="53"/>
    </row>
    <row r="216" spans="1:17" ht="11.25" customHeight="1" x14ac:dyDescent="0.25">
      <c r="A216" s="102"/>
      <c r="B216" s="102"/>
      <c r="C216" s="102"/>
      <c r="D216" s="102"/>
      <c r="E216" s="360" t="s">
        <v>260</v>
      </c>
      <c r="F216" s="360"/>
      <c r="G216" s="105">
        <v>2112.5</v>
      </c>
      <c r="H216" s="147">
        <v>0</v>
      </c>
      <c r="I216" s="147"/>
      <c r="J216" s="147">
        <v>0</v>
      </c>
      <c r="K216" s="352">
        <v>0</v>
      </c>
      <c r="L216" s="352"/>
      <c r="M216" s="352"/>
      <c r="N216" s="105">
        <v>0</v>
      </c>
      <c r="O216" s="287">
        <v>0</v>
      </c>
      <c r="P216" s="53"/>
    </row>
    <row r="217" spans="1:17" ht="11.25" customHeight="1" x14ac:dyDescent="0.25">
      <c r="A217" s="102"/>
      <c r="B217" s="102"/>
      <c r="C217" s="102"/>
      <c r="D217" s="102"/>
      <c r="E217" s="360" t="s">
        <v>262</v>
      </c>
      <c r="F217" s="360"/>
      <c r="G217" s="105">
        <v>2112.5</v>
      </c>
      <c r="H217" s="147">
        <v>0</v>
      </c>
      <c r="I217" s="147"/>
      <c r="J217" s="147">
        <v>0</v>
      </c>
      <c r="K217" s="352">
        <v>0</v>
      </c>
      <c r="L217" s="352"/>
      <c r="M217" s="352"/>
      <c r="N217" s="105">
        <v>0</v>
      </c>
      <c r="O217" s="287">
        <v>0</v>
      </c>
      <c r="P217" s="53"/>
    </row>
    <row r="218" spans="1:17" ht="11.25" customHeight="1" x14ac:dyDescent="0.25">
      <c r="A218" s="102"/>
      <c r="B218" s="102"/>
      <c r="C218" s="102"/>
      <c r="D218" s="102"/>
      <c r="E218" s="360" t="s">
        <v>270</v>
      </c>
      <c r="F218" s="360"/>
      <c r="G218" s="105">
        <v>2112.5</v>
      </c>
      <c r="H218" s="147">
        <v>0</v>
      </c>
      <c r="I218" s="147"/>
      <c r="J218" s="147">
        <v>0</v>
      </c>
      <c r="K218" s="352">
        <v>0</v>
      </c>
      <c r="L218" s="352"/>
      <c r="M218" s="352"/>
      <c r="N218" s="105">
        <v>0</v>
      </c>
      <c r="O218" s="287">
        <v>0</v>
      </c>
      <c r="P218" s="53"/>
    </row>
    <row r="219" spans="1:17" ht="14.25" customHeight="1" x14ac:dyDescent="0.25">
      <c r="A219" s="413" t="s">
        <v>313</v>
      </c>
      <c r="B219" s="413"/>
      <c r="C219" s="413"/>
      <c r="D219" s="413"/>
      <c r="E219" s="413" t="s">
        <v>337</v>
      </c>
      <c r="F219" s="413"/>
      <c r="G219" s="185">
        <v>82659.69</v>
      </c>
      <c r="H219" s="185">
        <v>229304.4</v>
      </c>
      <c r="I219" s="414">
        <v>226342.76</v>
      </c>
      <c r="J219" s="414"/>
      <c r="K219" s="414">
        <v>48971.13</v>
      </c>
      <c r="L219" s="414"/>
      <c r="M219" s="414"/>
      <c r="N219" s="186">
        <f>SUM(K219/G219*100)</f>
        <v>59.244270091020176</v>
      </c>
      <c r="O219" s="431">
        <f>SUM(K219/I219*100)</f>
        <v>21.635827892175563</v>
      </c>
      <c r="P219" s="53"/>
    </row>
    <row r="220" spans="1:17" ht="13.5" customHeight="1" x14ac:dyDescent="0.25">
      <c r="A220" s="408" t="s">
        <v>314</v>
      </c>
      <c r="B220" s="408"/>
      <c r="C220" s="408"/>
      <c r="D220" s="408"/>
      <c r="E220" s="409" t="s">
        <v>338</v>
      </c>
      <c r="F220" s="409"/>
      <c r="G220" s="187">
        <v>0</v>
      </c>
      <c r="H220" s="187">
        <v>69304.399999999994</v>
      </c>
      <c r="I220" s="410">
        <v>69304.399999999994</v>
      </c>
      <c r="J220" s="410"/>
      <c r="K220" s="410">
        <v>31502.61</v>
      </c>
      <c r="L220" s="410"/>
      <c r="M220" s="410"/>
      <c r="N220" s="188">
        <v>0</v>
      </c>
      <c r="O220" s="424">
        <v>45.46</v>
      </c>
      <c r="P220" s="53"/>
    </row>
    <row r="221" spans="1:17" ht="12.75" customHeight="1" x14ac:dyDescent="0.25">
      <c r="A221" s="389" t="s">
        <v>315</v>
      </c>
      <c r="B221" s="389"/>
      <c r="C221" s="389"/>
      <c r="D221" s="389"/>
      <c r="E221" s="390" t="s">
        <v>317</v>
      </c>
      <c r="F221" s="390"/>
      <c r="G221" s="182">
        <v>0</v>
      </c>
      <c r="H221" s="182">
        <v>54404.4</v>
      </c>
      <c r="I221" s="386">
        <v>54404.4</v>
      </c>
      <c r="J221" s="386"/>
      <c r="K221" s="386">
        <v>31502.61</v>
      </c>
      <c r="L221" s="386"/>
      <c r="M221" s="386"/>
      <c r="N221" s="183">
        <v>0</v>
      </c>
      <c r="O221" s="425">
        <v>57.9</v>
      </c>
      <c r="P221" s="53"/>
    </row>
    <row r="222" spans="1:17" ht="11.25" customHeight="1" x14ac:dyDescent="0.25">
      <c r="A222" s="373"/>
      <c r="B222" s="373"/>
      <c r="C222" s="373"/>
      <c r="D222" s="373"/>
      <c r="E222" s="360" t="s">
        <v>328</v>
      </c>
      <c r="F222" s="360"/>
      <c r="G222" s="101">
        <v>0</v>
      </c>
      <c r="H222" s="101">
        <v>54404.4</v>
      </c>
      <c r="I222" s="361">
        <v>54404.4</v>
      </c>
      <c r="J222" s="361"/>
      <c r="K222" s="361">
        <v>31502.61</v>
      </c>
      <c r="L222" s="361"/>
      <c r="M222" s="361"/>
      <c r="N222" s="101">
        <v>0</v>
      </c>
      <c r="O222" s="287">
        <v>57.9</v>
      </c>
      <c r="P222" s="53"/>
    </row>
    <row r="223" spans="1:17" ht="12" customHeight="1" x14ac:dyDescent="0.25">
      <c r="A223" s="373"/>
      <c r="B223" s="373"/>
      <c r="C223" s="373"/>
      <c r="D223" s="373"/>
      <c r="E223" s="360" t="s">
        <v>145</v>
      </c>
      <c r="F223" s="360"/>
      <c r="G223" s="101">
        <v>0</v>
      </c>
      <c r="H223" s="101">
        <v>38654.400000000001</v>
      </c>
      <c r="I223" s="361">
        <v>38654.400000000001</v>
      </c>
      <c r="J223" s="361"/>
      <c r="K223" s="361">
        <v>26118.17</v>
      </c>
      <c r="L223" s="361"/>
      <c r="M223" s="361"/>
      <c r="N223" s="101">
        <v>0</v>
      </c>
      <c r="O223" s="287">
        <v>67.569999999999993</v>
      </c>
      <c r="P223" s="51"/>
    </row>
    <row r="224" spans="1:17" ht="11.25" customHeight="1" x14ac:dyDescent="0.25">
      <c r="A224" s="373"/>
      <c r="B224" s="373"/>
      <c r="C224" s="373"/>
      <c r="D224" s="373"/>
      <c r="E224" s="360" t="s">
        <v>147</v>
      </c>
      <c r="F224" s="360"/>
      <c r="G224" s="101">
        <v>0</v>
      </c>
      <c r="H224" s="101">
        <v>32276.42</v>
      </c>
      <c r="I224" s="361">
        <v>32276.42</v>
      </c>
      <c r="J224" s="361"/>
      <c r="K224" s="361">
        <v>22419.03</v>
      </c>
      <c r="L224" s="361"/>
      <c r="M224" s="361"/>
      <c r="N224" s="101">
        <v>0</v>
      </c>
      <c r="O224" s="287">
        <v>69.459999999999994</v>
      </c>
      <c r="P224" s="51"/>
    </row>
    <row r="225" spans="1:16" ht="11.25" customHeight="1" x14ac:dyDescent="0.25">
      <c r="A225" s="373"/>
      <c r="B225" s="373"/>
      <c r="C225" s="373"/>
      <c r="D225" s="373"/>
      <c r="E225" s="360" t="s">
        <v>149</v>
      </c>
      <c r="F225" s="360"/>
      <c r="G225" s="101">
        <v>0</v>
      </c>
      <c r="H225" s="101">
        <v>32276.42</v>
      </c>
      <c r="I225" s="361">
        <v>32276.42</v>
      </c>
      <c r="J225" s="361"/>
      <c r="K225" s="361">
        <v>22419.03</v>
      </c>
      <c r="L225" s="361"/>
      <c r="M225" s="361"/>
      <c r="N225" s="101">
        <v>0</v>
      </c>
      <c r="O225" s="287">
        <v>69.459999999999994</v>
      </c>
      <c r="P225" s="51"/>
    </row>
    <row r="226" spans="1:16" ht="12" customHeight="1" x14ac:dyDescent="0.25">
      <c r="A226" s="373"/>
      <c r="B226" s="373"/>
      <c r="C226" s="373"/>
      <c r="D226" s="373"/>
      <c r="E226" s="360" t="s">
        <v>159</v>
      </c>
      <c r="F226" s="360"/>
      <c r="G226" s="101">
        <v>0</v>
      </c>
      <c r="H226" s="101">
        <v>6377.98</v>
      </c>
      <c r="I226" s="361">
        <v>6377.98</v>
      </c>
      <c r="J226" s="361"/>
      <c r="K226" s="361">
        <v>3699.14</v>
      </c>
      <c r="L226" s="361"/>
      <c r="M226" s="361"/>
      <c r="N226" s="101">
        <v>0</v>
      </c>
      <c r="O226" s="287">
        <v>58</v>
      </c>
      <c r="P226" s="51"/>
    </row>
    <row r="227" spans="1:16" ht="11.25" customHeight="1" x14ac:dyDescent="0.25">
      <c r="A227" s="373"/>
      <c r="B227" s="373"/>
      <c r="C227" s="373"/>
      <c r="D227" s="373"/>
      <c r="E227" s="360" t="s">
        <v>161</v>
      </c>
      <c r="F227" s="360"/>
      <c r="G227" s="101">
        <v>0</v>
      </c>
      <c r="H227" s="101">
        <v>6377.98</v>
      </c>
      <c r="I227" s="361">
        <v>6377.98</v>
      </c>
      <c r="J227" s="361"/>
      <c r="K227" s="361">
        <v>3699.14</v>
      </c>
      <c r="L227" s="361"/>
      <c r="M227" s="361"/>
      <c r="N227" s="101">
        <v>0</v>
      </c>
      <c r="O227" s="287">
        <v>58</v>
      </c>
      <c r="P227" s="51"/>
    </row>
    <row r="228" spans="1:16" ht="11.25" customHeight="1" x14ac:dyDescent="0.25">
      <c r="A228" s="373"/>
      <c r="B228" s="373"/>
      <c r="C228" s="373"/>
      <c r="D228" s="373"/>
      <c r="E228" s="360" t="s">
        <v>164</v>
      </c>
      <c r="F228" s="360"/>
      <c r="G228" s="101">
        <v>0</v>
      </c>
      <c r="H228" s="101">
        <v>15750</v>
      </c>
      <c r="I228" s="361">
        <v>15750</v>
      </c>
      <c r="J228" s="361"/>
      <c r="K228" s="361">
        <v>5384.44</v>
      </c>
      <c r="L228" s="361"/>
      <c r="M228" s="361"/>
      <c r="N228" s="101">
        <v>0</v>
      </c>
      <c r="O228" s="287">
        <v>34.19</v>
      </c>
      <c r="P228" s="51"/>
    </row>
    <row r="229" spans="1:16" ht="12" customHeight="1" x14ac:dyDescent="0.25">
      <c r="A229" s="373"/>
      <c r="B229" s="373"/>
      <c r="C229" s="373"/>
      <c r="D229" s="373"/>
      <c r="E229" s="360" t="s">
        <v>166</v>
      </c>
      <c r="F229" s="360"/>
      <c r="G229" s="101">
        <v>0</v>
      </c>
      <c r="H229" s="101">
        <v>0</v>
      </c>
      <c r="I229" s="361">
        <v>0</v>
      </c>
      <c r="J229" s="361"/>
      <c r="K229" s="361">
        <v>378.59</v>
      </c>
      <c r="L229" s="361"/>
      <c r="M229" s="361"/>
      <c r="N229" s="101">
        <v>0</v>
      </c>
      <c r="O229" s="287">
        <v>0</v>
      </c>
      <c r="P229" s="51"/>
    </row>
    <row r="230" spans="1:16" ht="11.25" customHeight="1" x14ac:dyDescent="0.25">
      <c r="A230" s="373"/>
      <c r="B230" s="373"/>
      <c r="C230" s="373"/>
      <c r="D230" s="373"/>
      <c r="E230" s="360" t="s">
        <v>415</v>
      </c>
      <c r="F230" s="360"/>
      <c r="G230" s="101">
        <v>0</v>
      </c>
      <c r="H230" s="101">
        <v>0</v>
      </c>
      <c r="I230" s="361">
        <v>0</v>
      </c>
      <c r="J230" s="361"/>
      <c r="K230" s="361">
        <v>378.59</v>
      </c>
      <c r="L230" s="361"/>
      <c r="M230" s="361"/>
      <c r="N230" s="101">
        <v>0</v>
      </c>
      <c r="O230" s="287">
        <v>0</v>
      </c>
      <c r="P230" s="51"/>
    </row>
    <row r="231" spans="1:16" ht="12" customHeight="1" x14ac:dyDescent="0.25">
      <c r="A231" s="373"/>
      <c r="B231" s="373"/>
      <c r="C231" s="373"/>
      <c r="D231" s="373"/>
      <c r="E231" s="360" t="s">
        <v>174</v>
      </c>
      <c r="F231" s="360"/>
      <c r="G231" s="101">
        <v>0</v>
      </c>
      <c r="H231" s="101">
        <v>500</v>
      </c>
      <c r="I231" s="361">
        <v>500</v>
      </c>
      <c r="J231" s="361"/>
      <c r="K231" s="361">
        <v>0</v>
      </c>
      <c r="L231" s="361"/>
      <c r="M231" s="361"/>
      <c r="N231" s="101">
        <v>0</v>
      </c>
      <c r="O231" s="287">
        <v>0</v>
      </c>
      <c r="P231" s="51"/>
    </row>
    <row r="232" spans="1:16" ht="11.25" customHeight="1" x14ac:dyDescent="0.25">
      <c r="A232" s="373"/>
      <c r="B232" s="373"/>
      <c r="C232" s="373"/>
      <c r="D232" s="373"/>
      <c r="E232" s="360" t="s">
        <v>176</v>
      </c>
      <c r="F232" s="360"/>
      <c r="G232" s="101">
        <v>0</v>
      </c>
      <c r="H232" s="101">
        <v>500</v>
      </c>
      <c r="I232" s="361">
        <v>500</v>
      </c>
      <c r="J232" s="361"/>
      <c r="K232" s="361">
        <v>0</v>
      </c>
      <c r="L232" s="361"/>
      <c r="M232" s="361"/>
      <c r="N232" s="101">
        <v>0</v>
      </c>
      <c r="O232" s="287">
        <v>0</v>
      </c>
      <c r="P232" s="51"/>
    </row>
    <row r="233" spans="1:16" ht="11.25" customHeight="1" x14ac:dyDescent="0.25">
      <c r="A233" s="149"/>
      <c r="B233" s="149"/>
      <c r="C233" s="149"/>
      <c r="D233" s="149"/>
      <c r="E233" s="360" t="s">
        <v>186</v>
      </c>
      <c r="F233" s="360"/>
      <c r="G233" s="148">
        <v>0</v>
      </c>
      <c r="H233" s="148">
        <v>13750</v>
      </c>
      <c r="I233" s="148"/>
      <c r="J233" s="148">
        <v>13750</v>
      </c>
      <c r="K233" s="361">
        <v>3505.85</v>
      </c>
      <c r="L233" s="361"/>
      <c r="M233" s="361"/>
      <c r="N233" s="148">
        <v>0</v>
      </c>
      <c r="O233" s="287">
        <v>25.5</v>
      </c>
      <c r="P233" s="55"/>
    </row>
    <row r="234" spans="1:16" ht="11.25" customHeight="1" x14ac:dyDescent="0.25">
      <c r="A234" s="149"/>
      <c r="B234" s="149"/>
      <c r="C234" s="149"/>
      <c r="D234" s="149"/>
      <c r="E234" s="360" t="s">
        <v>204</v>
      </c>
      <c r="F234" s="360"/>
      <c r="G234" s="148">
        <v>0</v>
      </c>
      <c r="H234" s="148">
        <v>13750</v>
      </c>
      <c r="I234" s="148"/>
      <c r="J234" s="148">
        <v>13750</v>
      </c>
      <c r="K234" s="361">
        <v>3505.85</v>
      </c>
      <c r="L234" s="361"/>
      <c r="M234" s="361"/>
      <c r="N234" s="148">
        <v>0</v>
      </c>
      <c r="O234" s="287">
        <v>25.5</v>
      </c>
      <c r="P234" s="55"/>
    </row>
    <row r="235" spans="1:16" ht="11.25" customHeight="1" x14ac:dyDescent="0.25">
      <c r="A235" s="149"/>
      <c r="B235" s="149"/>
      <c r="C235" s="149"/>
      <c r="D235" s="149"/>
      <c r="E235" s="360" t="s">
        <v>206</v>
      </c>
      <c r="F235" s="360"/>
      <c r="G235" s="148">
        <v>0</v>
      </c>
      <c r="H235" s="148">
        <v>1500</v>
      </c>
      <c r="I235" s="148"/>
      <c r="J235" s="148">
        <v>1500</v>
      </c>
      <c r="K235" s="361">
        <v>1500</v>
      </c>
      <c r="L235" s="361"/>
      <c r="M235" s="361"/>
      <c r="N235" s="148">
        <v>0</v>
      </c>
      <c r="O235" s="287">
        <v>100</v>
      </c>
      <c r="P235" s="55"/>
    </row>
    <row r="236" spans="1:16" ht="11.25" customHeight="1" x14ac:dyDescent="0.25">
      <c r="A236" s="149"/>
      <c r="B236" s="149"/>
      <c r="C236" s="149"/>
      <c r="D236" s="149"/>
      <c r="E236" s="422" t="s">
        <v>416</v>
      </c>
      <c r="F236" s="422"/>
      <c r="G236" s="148">
        <v>0</v>
      </c>
      <c r="H236" s="148">
        <v>1500</v>
      </c>
      <c r="I236" s="148"/>
      <c r="J236" s="148">
        <v>1500</v>
      </c>
      <c r="K236" s="361">
        <v>1500</v>
      </c>
      <c r="L236" s="361"/>
      <c r="M236" s="361"/>
      <c r="N236" s="148">
        <v>0</v>
      </c>
      <c r="O236" s="287">
        <v>100</v>
      </c>
      <c r="P236" s="55"/>
    </row>
    <row r="237" spans="1:16" ht="12.75" customHeight="1" x14ac:dyDescent="0.25">
      <c r="A237" s="389" t="s">
        <v>315</v>
      </c>
      <c r="B237" s="389"/>
      <c r="C237" s="389"/>
      <c r="D237" s="389"/>
      <c r="E237" s="390" t="s">
        <v>318</v>
      </c>
      <c r="F237" s="390"/>
      <c r="G237" s="182">
        <v>0</v>
      </c>
      <c r="H237" s="182">
        <v>9115</v>
      </c>
      <c r="I237" s="386">
        <v>9115</v>
      </c>
      <c r="J237" s="386"/>
      <c r="K237" s="386">
        <v>0</v>
      </c>
      <c r="L237" s="386"/>
      <c r="M237" s="386"/>
      <c r="N237" s="183">
        <v>0</v>
      </c>
      <c r="O237" s="425">
        <v>0</v>
      </c>
      <c r="P237" s="51"/>
    </row>
    <row r="238" spans="1:16" ht="12" customHeight="1" x14ac:dyDescent="0.25">
      <c r="A238" s="373"/>
      <c r="B238" s="373"/>
      <c r="C238" s="373"/>
      <c r="D238" s="373"/>
      <c r="E238" s="360" t="s">
        <v>328</v>
      </c>
      <c r="F238" s="360"/>
      <c r="G238" s="101">
        <v>0</v>
      </c>
      <c r="H238" s="101">
        <v>9115</v>
      </c>
      <c r="I238" s="271"/>
      <c r="J238" s="271">
        <v>9115</v>
      </c>
      <c r="K238" s="361">
        <v>0</v>
      </c>
      <c r="L238" s="361"/>
      <c r="M238" s="361"/>
      <c r="N238" s="127">
        <v>0</v>
      </c>
      <c r="O238" s="287">
        <v>0</v>
      </c>
      <c r="P238" s="51"/>
    </row>
    <row r="239" spans="1:16" ht="11.25" customHeight="1" x14ac:dyDescent="0.25">
      <c r="A239" s="373"/>
      <c r="B239" s="373"/>
      <c r="C239" s="373"/>
      <c r="D239" s="373"/>
      <c r="E239" s="360" t="s">
        <v>145</v>
      </c>
      <c r="F239" s="360"/>
      <c r="G239" s="101">
        <v>0</v>
      </c>
      <c r="H239" s="101">
        <v>1165</v>
      </c>
      <c r="I239" s="271"/>
      <c r="J239" s="271">
        <v>1165</v>
      </c>
      <c r="K239" s="361">
        <v>0</v>
      </c>
      <c r="L239" s="361"/>
      <c r="M239" s="361"/>
      <c r="N239" s="127">
        <v>0</v>
      </c>
      <c r="O239" s="287">
        <v>0</v>
      </c>
      <c r="P239" s="51"/>
    </row>
    <row r="240" spans="1:16" ht="11.25" customHeight="1" x14ac:dyDescent="0.25">
      <c r="A240" s="373"/>
      <c r="B240" s="373"/>
      <c r="C240" s="373"/>
      <c r="D240" s="373"/>
      <c r="E240" s="360" t="s">
        <v>147</v>
      </c>
      <c r="F240" s="360"/>
      <c r="G240" s="101">
        <v>0</v>
      </c>
      <c r="H240" s="101">
        <v>1000</v>
      </c>
      <c r="I240" s="271"/>
      <c r="J240" s="271">
        <v>1000</v>
      </c>
      <c r="K240" s="361">
        <v>0</v>
      </c>
      <c r="L240" s="361"/>
      <c r="M240" s="361"/>
      <c r="N240" s="127">
        <v>0</v>
      </c>
      <c r="O240" s="287">
        <v>0</v>
      </c>
      <c r="P240" s="51"/>
    </row>
    <row r="241" spans="1:17" ht="12" customHeight="1" x14ac:dyDescent="0.25">
      <c r="A241" s="373"/>
      <c r="B241" s="373"/>
      <c r="C241" s="373"/>
      <c r="D241" s="373"/>
      <c r="E241" s="360" t="s">
        <v>149</v>
      </c>
      <c r="F241" s="360"/>
      <c r="G241" s="101">
        <v>0</v>
      </c>
      <c r="H241" s="101">
        <v>1000</v>
      </c>
      <c r="I241" s="271"/>
      <c r="J241" s="271">
        <v>1000</v>
      </c>
      <c r="K241" s="361">
        <v>0</v>
      </c>
      <c r="L241" s="361"/>
      <c r="M241" s="361"/>
      <c r="N241" s="127">
        <v>0</v>
      </c>
      <c r="O241" s="287">
        <v>0</v>
      </c>
      <c r="P241" s="51"/>
    </row>
    <row r="242" spans="1:17" ht="11.25" customHeight="1" x14ac:dyDescent="0.25">
      <c r="A242" s="373"/>
      <c r="B242" s="373"/>
      <c r="C242" s="373"/>
      <c r="D242" s="373"/>
      <c r="E242" s="360" t="s">
        <v>159</v>
      </c>
      <c r="F242" s="360"/>
      <c r="G242" s="101">
        <v>0</v>
      </c>
      <c r="H242" s="101">
        <v>165</v>
      </c>
      <c r="I242" s="271"/>
      <c r="J242" s="271">
        <v>165</v>
      </c>
      <c r="K242" s="361">
        <v>0</v>
      </c>
      <c r="L242" s="361"/>
      <c r="M242" s="361"/>
      <c r="N242" s="127">
        <v>0</v>
      </c>
      <c r="O242" s="287">
        <v>0</v>
      </c>
      <c r="P242" s="51"/>
    </row>
    <row r="243" spans="1:17" ht="11.25" customHeight="1" x14ac:dyDescent="0.25">
      <c r="A243" s="373"/>
      <c r="B243" s="373"/>
      <c r="C243" s="373"/>
      <c r="D243" s="373"/>
      <c r="E243" s="360" t="s">
        <v>161</v>
      </c>
      <c r="F243" s="360"/>
      <c r="G243" s="101">
        <v>0</v>
      </c>
      <c r="H243" s="101">
        <v>165</v>
      </c>
      <c r="I243" s="271"/>
      <c r="J243" s="271">
        <v>165</v>
      </c>
      <c r="K243" s="361">
        <v>0</v>
      </c>
      <c r="L243" s="361"/>
      <c r="M243" s="361"/>
      <c r="N243" s="127">
        <v>0</v>
      </c>
      <c r="O243" s="287">
        <v>0</v>
      </c>
      <c r="P243" s="51"/>
    </row>
    <row r="244" spans="1:17" ht="12" customHeight="1" x14ac:dyDescent="0.25">
      <c r="A244" s="373"/>
      <c r="B244" s="373"/>
      <c r="C244" s="373"/>
      <c r="D244" s="373"/>
      <c r="E244" s="360" t="s">
        <v>164</v>
      </c>
      <c r="F244" s="360"/>
      <c r="G244" s="101">
        <v>0</v>
      </c>
      <c r="H244" s="101">
        <v>7950</v>
      </c>
      <c r="I244" s="271"/>
      <c r="J244" s="271">
        <v>7950</v>
      </c>
      <c r="K244" s="361">
        <v>0</v>
      </c>
      <c r="L244" s="361"/>
      <c r="M244" s="361"/>
      <c r="N244" s="127">
        <v>0</v>
      </c>
      <c r="O244" s="287">
        <v>0</v>
      </c>
      <c r="P244" s="55"/>
    </row>
    <row r="245" spans="1:17" ht="11.25" customHeight="1" x14ac:dyDescent="0.25">
      <c r="A245" s="373"/>
      <c r="B245" s="373"/>
      <c r="C245" s="373"/>
      <c r="D245" s="373"/>
      <c r="E245" s="360" t="s">
        <v>186</v>
      </c>
      <c r="F245" s="360"/>
      <c r="G245" s="101">
        <v>0</v>
      </c>
      <c r="H245" s="101">
        <v>7950</v>
      </c>
      <c r="I245" s="271"/>
      <c r="J245" s="271">
        <v>7950</v>
      </c>
      <c r="K245" s="361">
        <v>0</v>
      </c>
      <c r="L245" s="361"/>
      <c r="M245" s="361"/>
      <c r="N245" s="127">
        <v>0</v>
      </c>
      <c r="O245" s="287">
        <v>0</v>
      </c>
      <c r="P245" s="55"/>
    </row>
    <row r="246" spans="1:17" ht="12" customHeight="1" x14ac:dyDescent="0.25">
      <c r="A246" s="263"/>
      <c r="B246" s="263"/>
      <c r="C246" s="263"/>
      <c r="D246" s="263"/>
      <c r="E246" s="360" t="s">
        <v>204</v>
      </c>
      <c r="F246" s="360"/>
      <c r="G246" s="264">
        <v>0</v>
      </c>
      <c r="H246" s="264">
        <v>7950</v>
      </c>
      <c r="I246" s="271"/>
      <c r="J246" s="271">
        <v>7950</v>
      </c>
      <c r="K246" s="264"/>
      <c r="L246" s="264"/>
      <c r="M246" s="264">
        <v>0</v>
      </c>
      <c r="N246" s="265">
        <v>0</v>
      </c>
      <c r="O246" s="287">
        <v>0</v>
      </c>
      <c r="P246" s="55"/>
    </row>
    <row r="247" spans="1:17" ht="12.75" customHeight="1" x14ac:dyDescent="0.25">
      <c r="A247" s="389" t="s">
        <v>315</v>
      </c>
      <c r="B247" s="389"/>
      <c r="C247" s="389"/>
      <c r="D247" s="389"/>
      <c r="E247" s="390" t="s">
        <v>319</v>
      </c>
      <c r="F247" s="390"/>
      <c r="G247" s="182">
        <v>0</v>
      </c>
      <c r="H247" s="182">
        <v>5785</v>
      </c>
      <c r="I247" s="386">
        <v>5785</v>
      </c>
      <c r="J247" s="386"/>
      <c r="K247" s="386">
        <v>0</v>
      </c>
      <c r="L247" s="386"/>
      <c r="M247" s="386"/>
      <c r="N247" s="183">
        <v>0</v>
      </c>
      <c r="O247" s="425">
        <v>0</v>
      </c>
      <c r="P247" s="55"/>
    </row>
    <row r="248" spans="1:17" ht="11.25" customHeight="1" x14ac:dyDescent="0.25">
      <c r="A248" s="373"/>
      <c r="B248" s="373"/>
      <c r="C248" s="373"/>
      <c r="D248" s="373"/>
      <c r="E248" s="360" t="s">
        <v>328</v>
      </c>
      <c r="F248" s="360"/>
      <c r="G248" s="101">
        <v>0</v>
      </c>
      <c r="H248" s="101">
        <v>5785</v>
      </c>
      <c r="I248" s="271"/>
      <c r="J248" s="271">
        <v>5785</v>
      </c>
      <c r="K248" s="361">
        <v>0</v>
      </c>
      <c r="L248" s="361"/>
      <c r="M248" s="361"/>
      <c r="N248" s="127">
        <v>0</v>
      </c>
      <c r="O248" s="287">
        <v>0</v>
      </c>
      <c r="P248" s="55"/>
    </row>
    <row r="249" spans="1:17" ht="12" customHeight="1" x14ac:dyDescent="0.25">
      <c r="A249" s="373"/>
      <c r="B249" s="373"/>
      <c r="C249" s="373"/>
      <c r="D249" s="373"/>
      <c r="E249" s="360" t="s">
        <v>145</v>
      </c>
      <c r="F249" s="360"/>
      <c r="G249" s="101">
        <v>0</v>
      </c>
      <c r="H249" s="101">
        <v>5785</v>
      </c>
      <c r="I249" s="271"/>
      <c r="J249" s="271">
        <v>5785</v>
      </c>
      <c r="K249" s="361">
        <v>0</v>
      </c>
      <c r="L249" s="361"/>
      <c r="M249" s="361"/>
      <c r="N249" s="127">
        <v>0</v>
      </c>
      <c r="O249" s="287">
        <v>0</v>
      </c>
      <c r="P249" s="55"/>
    </row>
    <row r="250" spans="1:17" ht="11.25" customHeight="1" x14ac:dyDescent="0.25">
      <c r="A250" s="373"/>
      <c r="B250" s="373"/>
      <c r="C250" s="373"/>
      <c r="D250" s="373"/>
      <c r="E250" s="360" t="s">
        <v>147</v>
      </c>
      <c r="F250" s="360"/>
      <c r="G250" s="101">
        <v>0</v>
      </c>
      <c r="H250" s="101">
        <v>4885</v>
      </c>
      <c r="I250" s="271"/>
      <c r="J250" s="271">
        <v>4885</v>
      </c>
      <c r="K250" s="361">
        <v>0</v>
      </c>
      <c r="L250" s="361"/>
      <c r="M250" s="361"/>
      <c r="N250" s="127">
        <v>0</v>
      </c>
      <c r="O250" s="287">
        <v>0</v>
      </c>
      <c r="P250" s="55"/>
    </row>
    <row r="251" spans="1:17" ht="11.25" customHeight="1" x14ac:dyDescent="0.25">
      <c r="A251" s="373"/>
      <c r="B251" s="373"/>
      <c r="C251" s="373"/>
      <c r="D251" s="373"/>
      <c r="E251" s="360" t="s">
        <v>149</v>
      </c>
      <c r="F251" s="360"/>
      <c r="G251" s="101">
        <v>0</v>
      </c>
      <c r="H251" s="101">
        <v>4885</v>
      </c>
      <c r="I251" s="271"/>
      <c r="J251" s="271">
        <v>4885</v>
      </c>
      <c r="K251" s="361">
        <v>0</v>
      </c>
      <c r="L251" s="361"/>
      <c r="M251" s="361"/>
      <c r="N251" s="127">
        <v>0</v>
      </c>
      <c r="O251" s="287">
        <v>0</v>
      </c>
      <c r="P251" s="55"/>
    </row>
    <row r="252" spans="1:17" ht="12" customHeight="1" x14ac:dyDescent="0.25">
      <c r="A252" s="373"/>
      <c r="B252" s="373"/>
      <c r="C252" s="373"/>
      <c r="D252" s="373"/>
      <c r="E252" s="360" t="s">
        <v>159</v>
      </c>
      <c r="F252" s="360"/>
      <c r="G252" s="101">
        <v>0</v>
      </c>
      <c r="H252" s="101">
        <v>900</v>
      </c>
      <c r="I252" s="271"/>
      <c r="J252" s="271">
        <v>900</v>
      </c>
      <c r="K252" s="361">
        <v>0</v>
      </c>
      <c r="L252" s="361"/>
      <c r="M252" s="361"/>
      <c r="N252" s="127">
        <v>0</v>
      </c>
      <c r="O252" s="287">
        <v>0</v>
      </c>
      <c r="P252" s="55"/>
    </row>
    <row r="253" spans="1:17" ht="11.25" customHeight="1" x14ac:dyDescent="0.25">
      <c r="A253" s="373"/>
      <c r="B253" s="373"/>
      <c r="C253" s="373"/>
      <c r="D253" s="373"/>
      <c r="E253" s="360" t="s">
        <v>161</v>
      </c>
      <c r="F253" s="360"/>
      <c r="G253" s="101">
        <v>0</v>
      </c>
      <c r="H253" s="101">
        <v>900</v>
      </c>
      <c r="I253" s="271"/>
      <c r="J253" s="271">
        <v>900</v>
      </c>
      <c r="K253" s="361">
        <v>0</v>
      </c>
      <c r="L253" s="361"/>
      <c r="M253" s="361"/>
      <c r="N253" s="127">
        <v>0</v>
      </c>
      <c r="O253" s="287">
        <v>0</v>
      </c>
      <c r="P253" s="55"/>
    </row>
    <row r="254" spans="1:17" ht="13.5" customHeight="1" x14ac:dyDescent="0.25">
      <c r="A254" s="408" t="s">
        <v>314</v>
      </c>
      <c r="B254" s="408"/>
      <c r="C254" s="408"/>
      <c r="D254" s="408"/>
      <c r="E254" s="409" t="s">
        <v>339</v>
      </c>
      <c r="F254" s="409"/>
      <c r="G254" s="187">
        <v>82659.69</v>
      </c>
      <c r="H254" s="187">
        <v>160000</v>
      </c>
      <c r="I254" s="410">
        <v>0</v>
      </c>
      <c r="J254" s="410"/>
      <c r="K254" s="410">
        <v>0</v>
      </c>
      <c r="L254" s="410"/>
      <c r="M254" s="410"/>
      <c r="N254" s="188">
        <f t="shared" ref="N254" si="19">K254/G254*100</f>
        <v>0</v>
      </c>
      <c r="O254" s="424">
        <v>53.07</v>
      </c>
      <c r="P254" s="55"/>
    </row>
    <row r="255" spans="1:17" s="278" customFormat="1" ht="11.25" customHeight="1" x14ac:dyDescent="0.2">
      <c r="A255" s="276"/>
      <c r="B255" s="387" t="s">
        <v>421</v>
      </c>
      <c r="C255" s="387"/>
      <c r="D255" s="387"/>
      <c r="E255" s="273" t="s">
        <v>422</v>
      </c>
      <c r="F255" s="273"/>
      <c r="G255" s="274">
        <v>82659.69</v>
      </c>
      <c r="H255" s="274">
        <v>160000</v>
      </c>
      <c r="I255" s="386">
        <v>0</v>
      </c>
      <c r="J255" s="386"/>
      <c r="K255" s="386">
        <v>0</v>
      </c>
      <c r="L255" s="386"/>
      <c r="M255" s="386"/>
      <c r="N255" s="275">
        <f t="shared" ref="N255" si="20">K255/G255*100</f>
        <v>0</v>
      </c>
      <c r="O255" s="425">
        <v>0</v>
      </c>
      <c r="P255" s="277"/>
      <c r="Q255" s="277"/>
    </row>
    <row r="256" spans="1:17" ht="11.25" customHeight="1" x14ac:dyDescent="0.25">
      <c r="A256" s="272"/>
      <c r="B256" s="272"/>
      <c r="C256" s="272"/>
      <c r="D256" s="272"/>
      <c r="E256" s="360" t="s">
        <v>328</v>
      </c>
      <c r="F256" s="360"/>
      <c r="G256" s="271">
        <v>82659.69</v>
      </c>
      <c r="H256" s="271">
        <v>160000</v>
      </c>
      <c r="I256" s="271"/>
      <c r="J256" s="271">
        <v>0</v>
      </c>
      <c r="K256" s="271"/>
      <c r="L256" s="271"/>
      <c r="M256" s="287">
        <v>0</v>
      </c>
      <c r="N256" s="287">
        <v>0</v>
      </c>
      <c r="O256" s="287">
        <v>0</v>
      </c>
      <c r="P256" s="55"/>
      <c r="Q256" s="55"/>
    </row>
    <row r="257" spans="1:17" ht="11.25" customHeight="1" x14ac:dyDescent="0.25">
      <c r="A257" s="272"/>
      <c r="B257" s="272"/>
      <c r="C257" s="272"/>
      <c r="D257" s="272"/>
      <c r="E257" s="360" t="s">
        <v>145</v>
      </c>
      <c r="F257" s="360"/>
      <c r="G257" s="271">
        <v>76999.710000000006</v>
      </c>
      <c r="H257" s="271">
        <v>148103.56</v>
      </c>
      <c r="I257" s="271"/>
      <c r="J257" s="271">
        <v>0</v>
      </c>
      <c r="K257" s="271"/>
      <c r="L257" s="271"/>
      <c r="M257" s="287">
        <v>0</v>
      </c>
      <c r="N257" s="287">
        <v>0</v>
      </c>
      <c r="O257" s="287">
        <v>0</v>
      </c>
      <c r="P257" s="55"/>
      <c r="Q257" s="55"/>
    </row>
    <row r="258" spans="1:17" ht="11.25" customHeight="1" x14ac:dyDescent="0.25">
      <c r="A258" s="272"/>
      <c r="B258" s="272"/>
      <c r="C258" s="272"/>
      <c r="D258" s="272"/>
      <c r="E258" s="360" t="s">
        <v>147</v>
      </c>
      <c r="F258" s="360"/>
      <c r="G258" s="271">
        <v>66045.62</v>
      </c>
      <c r="H258" s="271">
        <v>125779.56</v>
      </c>
      <c r="I258" s="271"/>
      <c r="J258" s="271">
        <v>0</v>
      </c>
      <c r="K258" s="271"/>
      <c r="L258" s="271"/>
      <c r="M258" s="287">
        <v>0</v>
      </c>
      <c r="N258" s="287">
        <v>0</v>
      </c>
      <c r="O258" s="287">
        <v>0</v>
      </c>
      <c r="P258" s="55"/>
      <c r="Q258" s="55"/>
    </row>
    <row r="259" spans="1:17" ht="11.25" customHeight="1" x14ac:dyDescent="0.25">
      <c r="A259" s="272"/>
      <c r="B259" s="272"/>
      <c r="C259" s="272"/>
      <c r="D259" s="272"/>
      <c r="E259" s="360" t="s">
        <v>149</v>
      </c>
      <c r="F259" s="360"/>
      <c r="G259" s="271">
        <v>62439.74</v>
      </c>
      <c r="H259" s="271">
        <v>115967.28</v>
      </c>
      <c r="I259" s="271"/>
      <c r="J259" s="271">
        <v>0</v>
      </c>
      <c r="K259" s="271"/>
      <c r="L259" s="271"/>
      <c r="M259" s="287">
        <v>0</v>
      </c>
      <c r="N259" s="287">
        <v>0</v>
      </c>
      <c r="O259" s="287">
        <v>0</v>
      </c>
      <c r="P259" s="55"/>
      <c r="Q259" s="55"/>
    </row>
    <row r="260" spans="1:17" ht="11.25" customHeight="1" x14ac:dyDescent="0.25">
      <c r="A260" s="272"/>
      <c r="B260" s="272"/>
      <c r="C260" s="272"/>
      <c r="D260" s="272"/>
      <c r="E260" s="360" t="s">
        <v>151</v>
      </c>
      <c r="F260" s="360"/>
      <c r="G260" s="271">
        <v>3605.88</v>
      </c>
      <c r="H260" s="271">
        <v>9812.2800000000007</v>
      </c>
      <c r="I260" s="271"/>
      <c r="J260" s="271">
        <v>0</v>
      </c>
      <c r="K260" s="271"/>
      <c r="L260" s="271"/>
      <c r="M260" s="287">
        <v>0</v>
      </c>
      <c r="N260" s="287">
        <v>0</v>
      </c>
      <c r="O260" s="287">
        <v>0</v>
      </c>
      <c r="P260" s="55"/>
      <c r="Q260" s="55"/>
    </row>
    <row r="261" spans="1:17" ht="11.25" customHeight="1" x14ac:dyDescent="0.25">
      <c r="A261" s="272"/>
      <c r="B261" s="272"/>
      <c r="C261" s="272"/>
      <c r="D261" s="272"/>
      <c r="E261" s="360" t="s">
        <v>159</v>
      </c>
      <c r="F261" s="360"/>
      <c r="G261" s="271">
        <v>10954.09</v>
      </c>
      <c r="H261" s="271">
        <v>22324</v>
      </c>
      <c r="I261" s="271"/>
      <c r="J261" s="271">
        <v>0</v>
      </c>
      <c r="K261" s="271"/>
      <c r="L261" s="271"/>
      <c r="M261" s="287">
        <v>0</v>
      </c>
      <c r="N261" s="287">
        <v>0</v>
      </c>
      <c r="O261" s="287">
        <v>0</v>
      </c>
      <c r="P261" s="55"/>
      <c r="Q261" s="55"/>
    </row>
    <row r="262" spans="1:17" ht="11.25" customHeight="1" x14ac:dyDescent="0.25">
      <c r="A262" s="272"/>
      <c r="B262" s="272"/>
      <c r="C262" s="272"/>
      <c r="D262" s="272"/>
      <c r="E262" s="360" t="s">
        <v>161</v>
      </c>
      <c r="F262" s="360"/>
      <c r="G262" s="271">
        <v>10954.09</v>
      </c>
      <c r="H262" s="271">
        <v>22324</v>
      </c>
      <c r="I262" s="271"/>
      <c r="J262" s="271">
        <v>0</v>
      </c>
      <c r="K262" s="271"/>
      <c r="L262" s="271"/>
      <c r="M262" s="287">
        <v>0</v>
      </c>
      <c r="N262" s="287">
        <v>0</v>
      </c>
      <c r="O262" s="287">
        <v>0</v>
      </c>
      <c r="P262" s="55"/>
      <c r="Q262" s="55"/>
    </row>
    <row r="263" spans="1:17" ht="11.25" customHeight="1" x14ac:dyDescent="0.25">
      <c r="A263" s="272"/>
      <c r="B263" s="272"/>
      <c r="C263" s="272"/>
      <c r="D263" s="272"/>
      <c r="E263" s="360" t="s">
        <v>164</v>
      </c>
      <c r="F263" s="360"/>
      <c r="G263" s="271">
        <v>5659.98</v>
      </c>
      <c r="H263" s="271">
        <v>6096.44</v>
      </c>
      <c r="I263" s="271"/>
      <c r="J263" s="271">
        <v>0</v>
      </c>
      <c r="K263" s="271"/>
      <c r="L263" s="271"/>
      <c r="M263" s="287">
        <v>0</v>
      </c>
      <c r="N263" s="287">
        <v>0</v>
      </c>
      <c r="O263" s="287">
        <v>0</v>
      </c>
      <c r="P263" s="55"/>
      <c r="Q263" s="55"/>
    </row>
    <row r="264" spans="1:17" ht="11.25" customHeight="1" x14ac:dyDescent="0.25">
      <c r="A264" s="272"/>
      <c r="B264" s="272"/>
      <c r="C264" s="272"/>
      <c r="D264" s="272"/>
      <c r="E264" s="360" t="s">
        <v>166</v>
      </c>
      <c r="F264" s="360"/>
      <c r="G264" s="271">
        <v>533.58000000000004</v>
      </c>
      <c r="H264" s="271">
        <v>3510</v>
      </c>
      <c r="I264" s="271"/>
      <c r="J264" s="271">
        <v>0</v>
      </c>
      <c r="K264" s="271"/>
      <c r="L264" s="271"/>
      <c r="M264" s="287">
        <v>0</v>
      </c>
      <c r="N264" s="287">
        <v>0</v>
      </c>
      <c r="O264" s="287">
        <v>0</v>
      </c>
      <c r="P264" s="55"/>
      <c r="Q264" s="55"/>
    </row>
    <row r="265" spans="1:17" ht="11.25" customHeight="1" x14ac:dyDescent="0.25">
      <c r="A265" s="272"/>
      <c r="B265" s="272"/>
      <c r="C265" s="272"/>
      <c r="D265" s="272"/>
      <c r="E265" s="360" t="s">
        <v>168</v>
      </c>
      <c r="F265" s="360"/>
      <c r="G265" s="271">
        <v>0</v>
      </c>
      <c r="H265" s="271">
        <v>1100</v>
      </c>
      <c r="I265" s="271"/>
      <c r="J265" s="271">
        <v>0</v>
      </c>
      <c r="K265" s="271"/>
      <c r="L265" s="271"/>
      <c r="M265" s="287">
        <v>0</v>
      </c>
      <c r="N265" s="287">
        <v>0</v>
      </c>
      <c r="O265" s="287">
        <v>0</v>
      </c>
      <c r="P265" s="55"/>
      <c r="Q265" s="55"/>
    </row>
    <row r="266" spans="1:17" ht="11.25" customHeight="1" x14ac:dyDescent="0.25">
      <c r="A266" s="272"/>
      <c r="B266" s="272"/>
      <c r="C266" s="272"/>
      <c r="D266" s="272"/>
      <c r="E266" s="360" t="s">
        <v>170</v>
      </c>
      <c r="F266" s="360"/>
      <c r="G266" s="271">
        <v>533.79999999999995</v>
      </c>
      <c r="H266" s="271">
        <v>1720</v>
      </c>
      <c r="I266" s="271"/>
      <c r="J266" s="271">
        <v>0</v>
      </c>
      <c r="K266" s="271"/>
      <c r="L266" s="271"/>
      <c r="M266" s="287">
        <v>0</v>
      </c>
      <c r="N266" s="287">
        <v>0</v>
      </c>
      <c r="O266" s="287">
        <v>0</v>
      </c>
      <c r="P266" s="55"/>
      <c r="Q266" s="55"/>
    </row>
    <row r="267" spans="1:17" ht="11.25" customHeight="1" x14ac:dyDescent="0.25">
      <c r="A267" s="272"/>
      <c r="B267" s="272"/>
      <c r="C267" s="272"/>
      <c r="D267" s="272"/>
      <c r="E267" s="360" t="s">
        <v>172</v>
      </c>
      <c r="F267" s="360"/>
      <c r="G267" s="271">
        <v>0</v>
      </c>
      <c r="H267" s="271">
        <v>690</v>
      </c>
      <c r="I267" s="271"/>
      <c r="J267" s="271">
        <v>0</v>
      </c>
      <c r="K267" s="271"/>
      <c r="L267" s="271"/>
      <c r="M267" s="287">
        <v>0</v>
      </c>
      <c r="N267" s="287">
        <v>0</v>
      </c>
      <c r="O267" s="287">
        <v>0</v>
      </c>
      <c r="P267" s="55"/>
      <c r="Q267" s="55"/>
    </row>
    <row r="268" spans="1:17" ht="11.25" customHeight="1" x14ac:dyDescent="0.25">
      <c r="A268" s="272"/>
      <c r="B268" s="272"/>
      <c r="C268" s="272"/>
      <c r="D268" s="272"/>
      <c r="E268" s="360" t="s">
        <v>174</v>
      </c>
      <c r="F268" s="360"/>
      <c r="G268" s="271">
        <v>0</v>
      </c>
      <c r="H268" s="271">
        <v>1786.44</v>
      </c>
      <c r="I268" s="271"/>
      <c r="J268" s="271">
        <v>0</v>
      </c>
      <c r="K268" s="271"/>
      <c r="L268" s="271"/>
      <c r="M268" s="287">
        <v>0</v>
      </c>
      <c r="N268" s="287">
        <v>0</v>
      </c>
      <c r="O268" s="287">
        <v>0</v>
      </c>
      <c r="P268" s="55"/>
      <c r="Q268" s="55"/>
    </row>
    <row r="269" spans="1:17" ht="11.25" customHeight="1" x14ac:dyDescent="0.25">
      <c r="A269" s="272"/>
      <c r="B269" s="272"/>
      <c r="C269" s="272"/>
      <c r="D269" s="272"/>
      <c r="E269" s="360" t="s">
        <v>176</v>
      </c>
      <c r="F269" s="360"/>
      <c r="G269" s="271">
        <v>0</v>
      </c>
      <c r="H269" s="271">
        <v>1786.44</v>
      </c>
      <c r="I269" s="271"/>
      <c r="J269" s="271">
        <v>0</v>
      </c>
      <c r="K269" s="271"/>
      <c r="L269" s="271"/>
      <c r="M269" s="287">
        <v>0</v>
      </c>
      <c r="N269" s="287">
        <v>0</v>
      </c>
      <c r="O269" s="287">
        <v>0</v>
      </c>
      <c r="P269" s="55"/>
      <c r="Q269" s="55"/>
    </row>
    <row r="270" spans="1:17" ht="11.25" customHeight="1" x14ac:dyDescent="0.25">
      <c r="A270" s="272"/>
      <c r="B270" s="272"/>
      <c r="C270" s="272"/>
      <c r="D270" s="272"/>
      <c r="E270" s="360" t="s">
        <v>178</v>
      </c>
      <c r="F270" s="360"/>
      <c r="G270" s="271">
        <v>0</v>
      </c>
      <c r="H270" s="271">
        <v>0</v>
      </c>
      <c r="I270" s="271"/>
      <c r="J270" s="271">
        <v>0</v>
      </c>
      <c r="K270" s="271"/>
      <c r="L270" s="271"/>
      <c r="M270" s="287">
        <v>0</v>
      </c>
      <c r="N270" s="287">
        <v>0</v>
      </c>
      <c r="O270" s="287">
        <v>0</v>
      </c>
      <c r="P270" s="55"/>
      <c r="Q270" s="55"/>
    </row>
    <row r="271" spans="1:17" ht="11.25" customHeight="1" x14ac:dyDescent="0.25">
      <c r="A271" s="272"/>
      <c r="B271" s="272"/>
      <c r="C271" s="272"/>
      <c r="D271" s="272"/>
      <c r="E271" s="360" t="s">
        <v>186</v>
      </c>
      <c r="F271" s="360"/>
      <c r="G271" s="271">
        <v>5126.3999999999996</v>
      </c>
      <c r="H271" s="271">
        <v>800</v>
      </c>
      <c r="I271" s="271"/>
      <c r="J271" s="271">
        <v>0</v>
      </c>
      <c r="K271" s="271"/>
      <c r="L271" s="271"/>
      <c r="M271" s="287">
        <v>0</v>
      </c>
      <c r="N271" s="287">
        <v>0</v>
      </c>
      <c r="O271" s="287">
        <v>0</v>
      </c>
      <c r="P271" s="55"/>
      <c r="Q271" s="55"/>
    </row>
    <row r="272" spans="1:17" ht="11.25" customHeight="1" x14ac:dyDescent="0.25">
      <c r="A272" s="272"/>
      <c r="B272" s="272"/>
      <c r="C272" s="272"/>
      <c r="D272" s="272"/>
      <c r="E272" s="360" t="s">
        <v>196</v>
      </c>
      <c r="F272" s="360"/>
      <c r="G272" s="271">
        <v>5126.3999999999996</v>
      </c>
      <c r="H272" s="271">
        <v>0</v>
      </c>
      <c r="I272" s="271"/>
      <c r="J272" s="271">
        <v>0</v>
      </c>
      <c r="K272" s="271"/>
      <c r="L272" s="271"/>
      <c r="M272" s="287">
        <v>0</v>
      </c>
      <c r="N272" s="287">
        <v>0</v>
      </c>
      <c r="O272" s="287">
        <v>0</v>
      </c>
      <c r="P272" s="55"/>
      <c r="Q272" s="55"/>
    </row>
    <row r="273" spans="1:17" ht="11.25" customHeight="1" x14ac:dyDescent="0.25">
      <c r="A273" s="272"/>
      <c r="B273" s="272"/>
      <c r="C273" s="272"/>
      <c r="D273" s="272"/>
      <c r="E273" s="360" t="s">
        <v>200</v>
      </c>
      <c r="F273" s="360"/>
      <c r="G273" s="271">
        <v>0</v>
      </c>
      <c r="H273" s="271">
        <v>600</v>
      </c>
      <c r="I273" s="271"/>
      <c r="J273" s="271">
        <v>0</v>
      </c>
      <c r="K273" s="271"/>
      <c r="L273" s="271"/>
      <c r="M273" s="287">
        <v>0</v>
      </c>
      <c r="N273" s="287">
        <v>0</v>
      </c>
      <c r="O273" s="287">
        <v>0</v>
      </c>
      <c r="P273" s="55"/>
      <c r="Q273" s="55"/>
    </row>
    <row r="274" spans="1:17" ht="11.25" customHeight="1" x14ac:dyDescent="0.25">
      <c r="A274" s="272"/>
      <c r="B274" s="272"/>
      <c r="C274" s="272"/>
      <c r="D274" s="272"/>
      <c r="E274" s="360" t="s">
        <v>202</v>
      </c>
      <c r="F274" s="360"/>
      <c r="G274" s="271">
        <v>0</v>
      </c>
      <c r="H274" s="271">
        <v>0</v>
      </c>
      <c r="I274" s="271"/>
      <c r="J274" s="271">
        <v>0</v>
      </c>
      <c r="K274" s="271"/>
      <c r="L274" s="271"/>
      <c r="M274" s="287">
        <v>0</v>
      </c>
      <c r="N274" s="287">
        <v>0</v>
      </c>
      <c r="O274" s="287">
        <v>0</v>
      </c>
      <c r="P274" s="55"/>
      <c r="Q274" s="55"/>
    </row>
    <row r="275" spans="1:17" ht="11.25" customHeight="1" x14ac:dyDescent="0.25">
      <c r="A275" s="272"/>
      <c r="B275" s="272"/>
      <c r="C275" s="272"/>
      <c r="D275" s="272"/>
      <c r="E275" s="360" t="s">
        <v>204</v>
      </c>
      <c r="F275" s="360"/>
      <c r="G275" s="271">
        <v>0</v>
      </c>
      <c r="H275" s="271">
        <v>200</v>
      </c>
      <c r="I275" s="271"/>
      <c r="J275" s="271">
        <v>0</v>
      </c>
      <c r="K275" s="271"/>
      <c r="L275" s="271"/>
      <c r="M275" s="287">
        <v>0</v>
      </c>
      <c r="N275" s="287">
        <v>0</v>
      </c>
      <c r="O275" s="287">
        <v>0</v>
      </c>
      <c r="P275" s="55"/>
      <c r="Q275" s="55"/>
    </row>
    <row r="276" spans="1:17" ht="11.25" customHeight="1" x14ac:dyDescent="0.25">
      <c r="A276" s="272"/>
      <c r="B276" s="272"/>
      <c r="C276" s="272"/>
      <c r="D276" s="272"/>
      <c r="E276" s="360" t="s">
        <v>329</v>
      </c>
      <c r="F276" s="360"/>
      <c r="G276" s="271">
        <v>0</v>
      </c>
      <c r="H276" s="271">
        <v>1300</v>
      </c>
      <c r="I276" s="271"/>
      <c r="J276" s="271">
        <v>0</v>
      </c>
      <c r="K276" s="271"/>
      <c r="L276" s="271"/>
      <c r="M276" s="287">
        <v>0</v>
      </c>
      <c r="N276" s="287">
        <v>0</v>
      </c>
      <c r="O276" s="287">
        <v>0</v>
      </c>
      <c r="P276" s="55"/>
      <c r="Q276" s="55"/>
    </row>
    <row r="277" spans="1:17" ht="11.25" customHeight="1" x14ac:dyDescent="0.25">
      <c r="A277" s="272"/>
      <c r="B277" s="272"/>
      <c r="C277" s="272"/>
      <c r="D277" s="272"/>
      <c r="E277" s="360" t="s">
        <v>245</v>
      </c>
      <c r="F277" s="360"/>
      <c r="G277" s="271">
        <v>0</v>
      </c>
      <c r="H277" s="271">
        <v>1300</v>
      </c>
      <c r="I277" s="271"/>
      <c r="J277" s="271">
        <v>0</v>
      </c>
      <c r="K277" s="271"/>
      <c r="L277" s="271"/>
      <c r="M277" s="287">
        <v>0</v>
      </c>
      <c r="N277" s="287">
        <v>0</v>
      </c>
      <c r="O277" s="287">
        <v>0</v>
      </c>
      <c r="P277" s="55"/>
      <c r="Q277" s="55"/>
    </row>
    <row r="278" spans="1:17" ht="11.25" customHeight="1" x14ac:dyDescent="0.25">
      <c r="A278" s="272"/>
      <c r="B278" s="272"/>
      <c r="C278" s="272"/>
      <c r="D278" s="272"/>
      <c r="E278" s="360" t="s">
        <v>330</v>
      </c>
      <c r="F278" s="360"/>
      <c r="G278" s="271">
        <v>0</v>
      </c>
      <c r="H278" s="271">
        <v>1300</v>
      </c>
      <c r="I278" s="271"/>
      <c r="J278" s="271">
        <v>0</v>
      </c>
      <c r="K278" s="271"/>
      <c r="L278" s="271"/>
      <c r="M278" s="287">
        <v>0</v>
      </c>
      <c r="N278" s="287">
        <v>0</v>
      </c>
      <c r="O278" s="287">
        <v>0</v>
      </c>
      <c r="P278" s="55"/>
      <c r="Q278" s="55"/>
    </row>
    <row r="279" spans="1:17" ht="11.25" customHeight="1" x14ac:dyDescent="0.25">
      <c r="A279" s="272"/>
      <c r="B279" s="272"/>
      <c r="C279" s="272"/>
      <c r="D279" s="272"/>
      <c r="E279" s="360" t="s">
        <v>247</v>
      </c>
      <c r="F279" s="360"/>
      <c r="G279" s="271">
        <v>0</v>
      </c>
      <c r="H279" s="271">
        <v>4500</v>
      </c>
      <c r="I279" s="271"/>
      <c r="J279" s="271">
        <v>0</v>
      </c>
      <c r="K279" s="271"/>
      <c r="L279" s="271"/>
      <c r="M279" s="287">
        <v>0</v>
      </c>
      <c r="N279" s="287">
        <v>0</v>
      </c>
      <c r="O279" s="287">
        <v>0</v>
      </c>
      <c r="P279" s="55"/>
      <c r="Q279" s="55"/>
    </row>
    <row r="280" spans="1:17" ht="11.25" customHeight="1" x14ac:dyDescent="0.25">
      <c r="A280" s="272"/>
      <c r="B280" s="272"/>
      <c r="C280" s="272"/>
      <c r="D280" s="272"/>
      <c r="E280" s="360" t="s">
        <v>249</v>
      </c>
      <c r="F280" s="360"/>
      <c r="G280" s="271">
        <v>0</v>
      </c>
      <c r="H280" s="271">
        <v>4500</v>
      </c>
      <c r="I280" s="271"/>
      <c r="J280" s="271">
        <v>0</v>
      </c>
      <c r="K280" s="271"/>
      <c r="L280" s="271"/>
      <c r="M280" s="287">
        <v>0</v>
      </c>
      <c r="N280" s="287">
        <v>0</v>
      </c>
      <c r="O280" s="287">
        <v>0</v>
      </c>
      <c r="P280" s="55"/>
      <c r="Q280" s="55"/>
    </row>
    <row r="281" spans="1:17" ht="11.25" customHeight="1" x14ac:dyDescent="0.25">
      <c r="A281" s="272"/>
      <c r="B281" s="272"/>
      <c r="C281" s="272"/>
      <c r="D281" s="272"/>
      <c r="E281" s="360" t="s">
        <v>251</v>
      </c>
      <c r="F281" s="360"/>
      <c r="G281" s="271">
        <v>0</v>
      </c>
      <c r="H281" s="271">
        <v>4500</v>
      </c>
      <c r="I281" s="271"/>
      <c r="J281" s="271">
        <v>0</v>
      </c>
      <c r="K281" s="271"/>
      <c r="L281" s="271"/>
      <c r="M281" s="287">
        <v>0</v>
      </c>
      <c r="N281" s="287">
        <v>0</v>
      </c>
      <c r="O281" s="287">
        <v>0</v>
      </c>
      <c r="P281" s="55"/>
      <c r="Q281" s="55"/>
    </row>
    <row r="282" spans="1:17" ht="13.5" customHeight="1" x14ac:dyDescent="0.25">
      <c r="A282" s="408" t="s">
        <v>314</v>
      </c>
      <c r="B282" s="408"/>
      <c r="C282" s="408"/>
      <c r="D282" s="408"/>
      <c r="E282" s="409" t="s">
        <v>420</v>
      </c>
      <c r="F282" s="409"/>
      <c r="G282" s="266">
        <v>0</v>
      </c>
      <c r="H282" s="266">
        <v>0</v>
      </c>
      <c r="I282" s="410">
        <v>156130.9</v>
      </c>
      <c r="J282" s="410"/>
      <c r="K282" s="410">
        <v>17468.52</v>
      </c>
      <c r="L282" s="410"/>
      <c r="M282" s="410"/>
      <c r="N282" s="293">
        <v>0</v>
      </c>
      <c r="O282" s="424">
        <f>SUM(K282/I282*100)</f>
        <v>11.188381031557496</v>
      </c>
      <c r="P282" s="55"/>
    </row>
    <row r="283" spans="1:17" s="281" customFormat="1" ht="13.5" customHeight="1" x14ac:dyDescent="0.2">
      <c r="A283" s="427"/>
      <c r="B283" s="412" t="s">
        <v>315</v>
      </c>
      <c r="C283" s="412"/>
      <c r="D283" s="412"/>
      <c r="E283" s="396" t="s">
        <v>48</v>
      </c>
      <c r="F283" s="396"/>
      <c r="G283" s="190">
        <v>0</v>
      </c>
      <c r="H283" s="190">
        <v>0</v>
      </c>
      <c r="I283" s="189"/>
      <c r="J283" s="190">
        <v>3130.9</v>
      </c>
      <c r="K283" s="189"/>
      <c r="L283" s="189"/>
      <c r="M283" s="190">
        <v>0</v>
      </c>
      <c r="N283" s="190">
        <v>0</v>
      </c>
      <c r="O283" s="190">
        <v>0</v>
      </c>
      <c r="P283" s="280"/>
    </row>
    <row r="284" spans="1:17" ht="13.5" customHeight="1" x14ac:dyDescent="0.25">
      <c r="A284" s="291"/>
      <c r="B284" s="426"/>
      <c r="C284" s="426"/>
      <c r="D284" s="426"/>
      <c r="E284" s="360" t="s">
        <v>328</v>
      </c>
      <c r="F284" s="360"/>
      <c r="G284" s="429">
        <v>0</v>
      </c>
      <c r="H284" s="429">
        <v>0</v>
      </c>
      <c r="I284" s="430"/>
      <c r="J284" s="429">
        <v>3130.9</v>
      </c>
      <c r="K284" s="430"/>
      <c r="L284" s="430"/>
      <c r="M284" s="429">
        <v>0</v>
      </c>
      <c r="N284" s="429">
        <v>0</v>
      </c>
      <c r="O284" s="429">
        <v>0</v>
      </c>
      <c r="P284" s="55"/>
    </row>
    <row r="285" spans="1:17" ht="13.5" customHeight="1" x14ac:dyDescent="0.25">
      <c r="A285" s="291"/>
      <c r="B285" s="426"/>
      <c r="C285" s="426"/>
      <c r="D285" s="426"/>
      <c r="E285" s="360" t="s">
        <v>164</v>
      </c>
      <c r="F285" s="360"/>
      <c r="G285" s="429">
        <v>0</v>
      </c>
      <c r="H285" s="429">
        <v>0</v>
      </c>
      <c r="I285" s="430"/>
      <c r="J285" s="429">
        <v>3130.9</v>
      </c>
      <c r="K285" s="430"/>
      <c r="L285" s="430"/>
      <c r="M285" s="429">
        <v>0</v>
      </c>
      <c r="N285" s="429">
        <v>0</v>
      </c>
      <c r="O285" s="429">
        <v>0</v>
      </c>
      <c r="P285" s="55"/>
    </row>
    <row r="286" spans="1:17" ht="13.5" customHeight="1" x14ac:dyDescent="0.25">
      <c r="A286" s="291"/>
      <c r="B286" s="426"/>
      <c r="C286" s="426"/>
      <c r="D286" s="426"/>
      <c r="E286" s="360" t="s">
        <v>206</v>
      </c>
      <c r="F286" s="360"/>
      <c r="G286" s="429">
        <v>0</v>
      </c>
      <c r="H286" s="429">
        <v>0</v>
      </c>
      <c r="I286" s="430"/>
      <c r="J286" s="429">
        <v>3130.9</v>
      </c>
      <c r="K286" s="430"/>
      <c r="L286" s="430"/>
      <c r="M286" s="429">
        <v>0</v>
      </c>
      <c r="N286" s="429">
        <v>0</v>
      </c>
      <c r="O286" s="429">
        <v>0</v>
      </c>
      <c r="P286" s="55"/>
    </row>
    <row r="287" spans="1:17" ht="13.5" customHeight="1" x14ac:dyDescent="0.25">
      <c r="A287" s="291"/>
      <c r="B287" s="426"/>
      <c r="C287" s="426"/>
      <c r="D287" s="426"/>
      <c r="E287" s="360" t="s">
        <v>219</v>
      </c>
      <c r="F287" s="360"/>
      <c r="G287" s="429">
        <v>0</v>
      </c>
      <c r="H287" s="429">
        <v>0</v>
      </c>
      <c r="I287" s="430"/>
      <c r="J287" s="429">
        <v>3130.9</v>
      </c>
      <c r="K287" s="430"/>
      <c r="L287" s="430"/>
      <c r="M287" s="429">
        <v>0</v>
      </c>
      <c r="N287" s="429">
        <v>0</v>
      </c>
      <c r="O287" s="429">
        <v>0</v>
      </c>
      <c r="P287" s="55"/>
    </row>
    <row r="288" spans="1:17" ht="12.75" customHeight="1" x14ac:dyDescent="0.25">
      <c r="A288" s="389" t="s">
        <v>315</v>
      </c>
      <c r="B288" s="389"/>
      <c r="C288" s="389"/>
      <c r="D288" s="389"/>
      <c r="E288" s="390" t="s">
        <v>321</v>
      </c>
      <c r="F288" s="390"/>
      <c r="G288" s="267">
        <v>0</v>
      </c>
      <c r="H288" s="267">
        <v>0</v>
      </c>
      <c r="I288" s="386">
        <v>153000</v>
      </c>
      <c r="J288" s="386"/>
      <c r="K288" s="386">
        <v>17468.52</v>
      </c>
      <c r="L288" s="386"/>
      <c r="M288" s="386"/>
      <c r="N288" s="292">
        <v>0</v>
      </c>
      <c r="O288" s="425">
        <f>SUM(K288/I288*100)</f>
        <v>11.417333333333334</v>
      </c>
      <c r="P288" s="55"/>
    </row>
    <row r="289" spans="1:17" ht="11.25" customHeight="1" x14ac:dyDescent="0.25">
      <c r="A289" s="263"/>
      <c r="B289" s="263"/>
      <c r="C289" s="263"/>
      <c r="D289" s="263"/>
      <c r="E289" s="360" t="s">
        <v>328</v>
      </c>
      <c r="F289" s="360"/>
      <c r="G289" s="264">
        <v>0</v>
      </c>
      <c r="H289" s="264">
        <v>0</v>
      </c>
      <c r="I289" s="264"/>
      <c r="J289" s="264">
        <v>144150</v>
      </c>
      <c r="K289" s="361">
        <v>17468.52</v>
      </c>
      <c r="L289" s="361"/>
      <c r="M289" s="361"/>
      <c r="N289" s="287">
        <v>0</v>
      </c>
      <c r="O289" s="287">
        <f>SUM(K289/J289*100)</f>
        <v>12.118293444328824</v>
      </c>
      <c r="P289" s="55"/>
      <c r="Q289" s="55"/>
    </row>
    <row r="290" spans="1:17" ht="11.25" customHeight="1" x14ac:dyDescent="0.25">
      <c r="A290" s="263"/>
      <c r="B290" s="263"/>
      <c r="C290" s="263"/>
      <c r="D290" s="263"/>
      <c r="E290" s="360" t="s">
        <v>145</v>
      </c>
      <c r="F290" s="360"/>
      <c r="G290" s="264">
        <v>0</v>
      </c>
      <c r="H290" s="264">
        <v>0</v>
      </c>
      <c r="I290" s="264"/>
      <c r="J290" s="264">
        <v>81945</v>
      </c>
      <c r="K290" s="361">
        <v>8974.42</v>
      </c>
      <c r="L290" s="361"/>
      <c r="M290" s="361"/>
      <c r="N290" s="287">
        <v>0</v>
      </c>
      <c r="O290" s="287">
        <f t="shared" ref="O290:O310" si="21">SUM(K290/J290*100)</f>
        <v>10.95176032704863</v>
      </c>
      <c r="P290" s="55"/>
      <c r="Q290" s="55"/>
    </row>
    <row r="291" spans="1:17" ht="11.25" customHeight="1" x14ac:dyDescent="0.25">
      <c r="A291" s="263"/>
      <c r="B291" s="263"/>
      <c r="C291" s="263"/>
      <c r="D291" s="263"/>
      <c r="E291" s="360" t="s">
        <v>147</v>
      </c>
      <c r="F291" s="360"/>
      <c r="G291" s="264">
        <v>0</v>
      </c>
      <c r="H291" s="264">
        <v>0</v>
      </c>
      <c r="I291" s="264"/>
      <c r="J291" s="264">
        <v>71945</v>
      </c>
      <c r="K291" s="361">
        <v>7703.36</v>
      </c>
      <c r="L291" s="361"/>
      <c r="M291" s="361"/>
      <c r="N291" s="287">
        <v>0</v>
      </c>
      <c r="O291" s="287">
        <f t="shared" si="21"/>
        <v>10.707290291194663</v>
      </c>
      <c r="P291" s="55"/>
      <c r="Q291" s="55"/>
    </row>
    <row r="292" spans="1:17" ht="11.25" customHeight="1" x14ac:dyDescent="0.25">
      <c r="A292" s="263"/>
      <c r="B292" s="263"/>
      <c r="C292" s="263"/>
      <c r="D292" s="263"/>
      <c r="E292" s="360" t="s">
        <v>149</v>
      </c>
      <c r="F292" s="360"/>
      <c r="G292" s="264">
        <v>0</v>
      </c>
      <c r="H292" s="264">
        <v>0</v>
      </c>
      <c r="I292" s="264"/>
      <c r="J292" s="264">
        <v>68280</v>
      </c>
      <c r="K292" s="361">
        <v>6553.37</v>
      </c>
      <c r="L292" s="361"/>
      <c r="M292" s="361"/>
      <c r="N292" s="287">
        <v>0</v>
      </c>
      <c r="O292" s="287">
        <f t="shared" si="21"/>
        <v>9.5977885178676043</v>
      </c>
      <c r="P292" s="55"/>
      <c r="Q292" s="55"/>
    </row>
    <row r="293" spans="1:17" ht="11.25" customHeight="1" x14ac:dyDescent="0.25">
      <c r="A293" s="263"/>
      <c r="B293" s="263"/>
      <c r="C293" s="263"/>
      <c r="D293" s="263"/>
      <c r="E293" s="360" t="s">
        <v>151</v>
      </c>
      <c r="F293" s="360"/>
      <c r="G293" s="264">
        <v>0</v>
      </c>
      <c r="H293" s="264">
        <v>0</v>
      </c>
      <c r="I293" s="264"/>
      <c r="J293" s="264">
        <v>3665</v>
      </c>
      <c r="K293" s="361">
        <v>1149.99</v>
      </c>
      <c r="L293" s="361"/>
      <c r="M293" s="361"/>
      <c r="N293" s="287">
        <v>0</v>
      </c>
      <c r="O293" s="287">
        <f t="shared" si="21"/>
        <v>31.377626193724424</v>
      </c>
      <c r="P293" s="55"/>
      <c r="Q293" s="55"/>
    </row>
    <row r="294" spans="1:17" ht="11.25" customHeight="1" x14ac:dyDescent="0.25">
      <c r="A294" s="263"/>
      <c r="B294" s="263"/>
      <c r="C294" s="263"/>
      <c r="D294" s="263"/>
      <c r="E294" s="360" t="s">
        <v>159</v>
      </c>
      <c r="F294" s="360"/>
      <c r="G294" s="264">
        <v>0</v>
      </c>
      <c r="H294" s="264">
        <v>0</v>
      </c>
      <c r="I294" s="264"/>
      <c r="J294" s="264">
        <v>10000</v>
      </c>
      <c r="K294" s="361">
        <v>1271.06</v>
      </c>
      <c r="L294" s="361"/>
      <c r="M294" s="361"/>
      <c r="N294" s="287">
        <v>0</v>
      </c>
      <c r="O294" s="287">
        <f t="shared" si="21"/>
        <v>12.710599999999999</v>
      </c>
      <c r="P294" s="55"/>
      <c r="Q294" s="55"/>
    </row>
    <row r="295" spans="1:17" ht="11.25" customHeight="1" x14ac:dyDescent="0.25">
      <c r="A295" s="263"/>
      <c r="B295" s="263"/>
      <c r="C295" s="263"/>
      <c r="D295" s="263"/>
      <c r="E295" s="360" t="s">
        <v>161</v>
      </c>
      <c r="F295" s="360"/>
      <c r="G295" s="264">
        <v>0</v>
      </c>
      <c r="H295" s="264">
        <v>0</v>
      </c>
      <c r="I295" s="264"/>
      <c r="J295" s="264">
        <v>10000</v>
      </c>
      <c r="K295" s="361">
        <v>1271.06</v>
      </c>
      <c r="L295" s="361"/>
      <c r="M295" s="361"/>
      <c r="N295" s="287">
        <v>0</v>
      </c>
      <c r="O295" s="287">
        <f t="shared" si="21"/>
        <v>12.710599999999999</v>
      </c>
      <c r="P295" s="55"/>
      <c r="Q295" s="55"/>
    </row>
    <row r="296" spans="1:17" ht="11.25" customHeight="1" x14ac:dyDescent="0.25">
      <c r="A296" s="263"/>
      <c r="B296" s="263"/>
      <c r="C296" s="263"/>
      <c r="D296" s="263"/>
      <c r="E296" s="360" t="s">
        <v>164</v>
      </c>
      <c r="F296" s="360"/>
      <c r="G296" s="264">
        <v>0</v>
      </c>
      <c r="H296" s="264">
        <v>0</v>
      </c>
      <c r="I296" s="264"/>
      <c r="J296" s="264">
        <v>56405</v>
      </c>
      <c r="K296" s="361">
        <v>8494.1</v>
      </c>
      <c r="L296" s="361"/>
      <c r="M296" s="361"/>
      <c r="N296" s="287">
        <v>0</v>
      </c>
      <c r="O296" s="287">
        <f t="shared" si="21"/>
        <v>15.059125964010283</v>
      </c>
      <c r="P296" s="55"/>
      <c r="Q296" s="55"/>
    </row>
    <row r="297" spans="1:17" ht="11.25" customHeight="1" x14ac:dyDescent="0.25">
      <c r="A297" s="263"/>
      <c r="B297" s="263"/>
      <c r="C297" s="263"/>
      <c r="D297" s="263"/>
      <c r="E297" s="360" t="s">
        <v>166</v>
      </c>
      <c r="F297" s="360"/>
      <c r="G297" s="264">
        <v>0</v>
      </c>
      <c r="H297" s="264">
        <v>0</v>
      </c>
      <c r="I297" s="264"/>
      <c r="J297" s="264">
        <v>10970</v>
      </c>
      <c r="K297" s="361">
        <v>1407.1</v>
      </c>
      <c r="L297" s="361"/>
      <c r="M297" s="361"/>
      <c r="N297" s="287">
        <v>0</v>
      </c>
      <c r="O297" s="287">
        <f t="shared" si="21"/>
        <v>12.826800364630811</v>
      </c>
      <c r="P297" s="55"/>
      <c r="Q297" s="55"/>
    </row>
    <row r="298" spans="1:17" ht="11.25" customHeight="1" x14ac:dyDescent="0.25">
      <c r="A298" s="286"/>
      <c r="B298" s="286"/>
      <c r="C298" s="286"/>
      <c r="D298" s="286"/>
      <c r="E298" s="362" t="s">
        <v>168</v>
      </c>
      <c r="F298" s="362"/>
      <c r="G298" s="287">
        <v>0</v>
      </c>
      <c r="H298" s="287">
        <v>0</v>
      </c>
      <c r="I298" s="287"/>
      <c r="J298" s="287">
        <v>6250</v>
      </c>
      <c r="K298" s="287"/>
      <c r="L298" s="287"/>
      <c r="M298" s="287">
        <v>0</v>
      </c>
      <c r="N298" s="287">
        <v>0</v>
      </c>
      <c r="O298" s="287">
        <v>0</v>
      </c>
      <c r="P298" s="55"/>
      <c r="Q298" s="55"/>
    </row>
    <row r="299" spans="1:17" ht="11.25" customHeight="1" x14ac:dyDescent="0.25">
      <c r="A299" s="263"/>
      <c r="B299" s="263"/>
      <c r="C299" s="263"/>
      <c r="D299" s="263"/>
      <c r="E299" s="360" t="s">
        <v>170</v>
      </c>
      <c r="F299" s="360"/>
      <c r="G299" s="264">
        <v>0</v>
      </c>
      <c r="H299" s="264">
        <v>0</v>
      </c>
      <c r="I299" s="264"/>
      <c r="J299" s="264">
        <v>1720</v>
      </c>
      <c r="K299" s="361">
        <v>385.2</v>
      </c>
      <c r="L299" s="361"/>
      <c r="M299" s="361"/>
      <c r="N299" s="287">
        <v>0</v>
      </c>
      <c r="O299" s="287">
        <f t="shared" si="21"/>
        <v>22.395348837209301</v>
      </c>
      <c r="P299" s="55"/>
      <c r="Q299" s="55"/>
    </row>
    <row r="300" spans="1:17" ht="11.25" customHeight="1" x14ac:dyDescent="0.25">
      <c r="A300" s="263"/>
      <c r="B300" s="263"/>
      <c r="C300" s="263"/>
      <c r="D300" s="263"/>
      <c r="E300" s="360" t="s">
        <v>172</v>
      </c>
      <c r="F300" s="360"/>
      <c r="G300" s="264">
        <v>0</v>
      </c>
      <c r="H300" s="264">
        <v>0</v>
      </c>
      <c r="I300" s="264"/>
      <c r="J300" s="264">
        <v>3000</v>
      </c>
      <c r="K300" s="361">
        <v>1021.9</v>
      </c>
      <c r="L300" s="361"/>
      <c r="M300" s="361"/>
      <c r="N300" s="287">
        <v>0</v>
      </c>
      <c r="O300" s="287">
        <f t="shared" si="21"/>
        <v>34.063333333333333</v>
      </c>
      <c r="P300" s="55"/>
      <c r="Q300" s="55"/>
    </row>
    <row r="301" spans="1:17" ht="11.25" customHeight="1" x14ac:dyDescent="0.25">
      <c r="A301" s="263"/>
      <c r="B301" s="263"/>
      <c r="C301" s="263"/>
      <c r="D301" s="263"/>
      <c r="E301" s="360" t="s">
        <v>174</v>
      </c>
      <c r="F301" s="360"/>
      <c r="G301" s="264">
        <v>0</v>
      </c>
      <c r="H301" s="264">
        <v>0</v>
      </c>
      <c r="I301" s="264"/>
      <c r="J301" s="264">
        <v>6450</v>
      </c>
      <c r="K301" s="361">
        <v>1200</v>
      </c>
      <c r="L301" s="361"/>
      <c r="M301" s="361"/>
      <c r="N301" s="287">
        <v>0</v>
      </c>
      <c r="O301" s="287">
        <f t="shared" si="21"/>
        <v>18.604651162790699</v>
      </c>
      <c r="P301" s="55"/>
      <c r="Q301" s="55"/>
    </row>
    <row r="302" spans="1:17" ht="11.25" customHeight="1" x14ac:dyDescent="0.25">
      <c r="A302" s="286"/>
      <c r="B302" s="286"/>
      <c r="C302" s="286"/>
      <c r="D302" s="286"/>
      <c r="E302" s="362" t="s">
        <v>176</v>
      </c>
      <c r="F302" s="362"/>
      <c r="G302" s="287">
        <v>0</v>
      </c>
      <c r="H302" s="287">
        <v>0</v>
      </c>
      <c r="I302" s="287"/>
      <c r="J302" s="287">
        <v>2600</v>
      </c>
      <c r="K302" s="287"/>
      <c r="L302" s="287"/>
      <c r="M302" s="287">
        <v>0</v>
      </c>
      <c r="N302" s="287">
        <v>0</v>
      </c>
      <c r="O302" s="287">
        <v>0</v>
      </c>
      <c r="P302" s="55"/>
      <c r="Q302" s="55"/>
    </row>
    <row r="303" spans="1:17" ht="11.25" customHeight="1" x14ac:dyDescent="0.25">
      <c r="A303" s="263"/>
      <c r="B303" s="263"/>
      <c r="C303" s="263"/>
      <c r="D303" s="263"/>
      <c r="E303" s="360" t="s">
        <v>180</v>
      </c>
      <c r="F303" s="360"/>
      <c r="G303" s="264">
        <v>0</v>
      </c>
      <c r="H303" s="264">
        <v>0</v>
      </c>
      <c r="I303" s="264"/>
      <c r="J303" s="264">
        <v>3850</v>
      </c>
      <c r="K303" s="287"/>
      <c r="L303" s="361">
        <v>1200</v>
      </c>
      <c r="M303" s="361"/>
      <c r="N303" s="287">
        <v>0</v>
      </c>
      <c r="O303" s="287">
        <v>31.17</v>
      </c>
      <c r="P303" s="55"/>
      <c r="Q303" s="55"/>
    </row>
    <row r="304" spans="1:17" ht="11.25" customHeight="1" x14ac:dyDescent="0.25">
      <c r="A304" s="263"/>
      <c r="B304" s="263"/>
      <c r="C304" s="263"/>
      <c r="D304" s="263"/>
      <c r="E304" s="360" t="s">
        <v>186</v>
      </c>
      <c r="F304" s="360"/>
      <c r="G304" s="264">
        <v>0</v>
      </c>
      <c r="H304" s="264">
        <v>0</v>
      </c>
      <c r="I304" s="264"/>
      <c r="J304" s="264">
        <v>25085</v>
      </c>
      <c r="K304" s="361">
        <v>5778.25</v>
      </c>
      <c r="L304" s="361"/>
      <c r="M304" s="361"/>
      <c r="N304" s="287">
        <v>0</v>
      </c>
      <c r="O304" s="287">
        <f t="shared" si="21"/>
        <v>23.034682080924856</v>
      </c>
      <c r="P304" s="55"/>
      <c r="Q304" s="55"/>
    </row>
    <row r="305" spans="1:17" ht="11.25" customHeight="1" x14ac:dyDescent="0.25">
      <c r="A305" s="263"/>
      <c r="B305" s="263"/>
      <c r="C305" s="263"/>
      <c r="D305" s="263"/>
      <c r="E305" s="360" t="s">
        <v>196</v>
      </c>
      <c r="F305" s="360"/>
      <c r="G305" s="264">
        <v>0</v>
      </c>
      <c r="H305" s="264">
        <v>0</v>
      </c>
      <c r="I305" s="264"/>
      <c r="J305" s="264">
        <v>10000</v>
      </c>
      <c r="K305" s="361">
        <v>4272</v>
      </c>
      <c r="L305" s="361"/>
      <c r="M305" s="361"/>
      <c r="N305" s="287">
        <v>0</v>
      </c>
      <c r="O305" s="287">
        <f t="shared" si="21"/>
        <v>42.72</v>
      </c>
      <c r="P305" s="55"/>
      <c r="Q305" s="55"/>
    </row>
    <row r="306" spans="1:17" ht="11.25" customHeight="1" x14ac:dyDescent="0.25">
      <c r="A306" s="286"/>
      <c r="B306" s="286"/>
      <c r="C306" s="286"/>
      <c r="D306" s="286"/>
      <c r="E306" s="362" t="s">
        <v>200</v>
      </c>
      <c r="F306" s="362"/>
      <c r="G306" s="287">
        <v>0</v>
      </c>
      <c r="H306" s="287">
        <v>0</v>
      </c>
      <c r="I306" s="287"/>
      <c r="J306" s="287">
        <v>5900</v>
      </c>
      <c r="K306" s="287"/>
      <c r="L306" s="287"/>
      <c r="M306" s="287">
        <v>0</v>
      </c>
      <c r="N306" s="287">
        <v>0</v>
      </c>
      <c r="O306" s="287">
        <v>0</v>
      </c>
      <c r="P306" s="55"/>
      <c r="Q306" s="55"/>
    </row>
    <row r="307" spans="1:17" ht="11.25" customHeight="1" x14ac:dyDescent="0.25">
      <c r="A307" s="263"/>
      <c r="B307" s="263"/>
      <c r="C307" s="263"/>
      <c r="D307" s="263"/>
      <c r="E307" s="360" t="s">
        <v>202</v>
      </c>
      <c r="F307" s="360"/>
      <c r="G307" s="264">
        <v>0</v>
      </c>
      <c r="H307" s="264">
        <v>0</v>
      </c>
      <c r="I307" s="264"/>
      <c r="J307" s="264">
        <v>2985</v>
      </c>
      <c r="K307" s="361">
        <v>1243.75</v>
      </c>
      <c r="L307" s="361"/>
      <c r="M307" s="361"/>
      <c r="N307" s="287">
        <v>0</v>
      </c>
      <c r="O307" s="287">
        <f t="shared" si="21"/>
        <v>41.666666666666671</v>
      </c>
      <c r="P307" s="55"/>
      <c r="Q307" s="55"/>
    </row>
    <row r="308" spans="1:17" ht="11.25" customHeight="1" x14ac:dyDescent="0.25">
      <c r="A308" s="263"/>
      <c r="B308" s="263"/>
      <c r="C308" s="263"/>
      <c r="D308" s="263"/>
      <c r="E308" s="262" t="s">
        <v>204</v>
      </c>
      <c r="F308" s="262"/>
      <c r="G308" s="264">
        <v>0</v>
      </c>
      <c r="H308" s="264">
        <v>0</v>
      </c>
      <c r="I308" s="264"/>
      <c r="J308" s="264">
        <v>6200</v>
      </c>
      <c r="K308" s="361">
        <v>262.5</v>
      </c>
      <c r="L308" s="361"/>
      <c r="M308" s="361"/>
      <c r="N308" s="287">
        <v>0</v>
      </c>
      <c r="O308" s="287">
        <f t="shared" si="21"/>
        <v>4.2338709677419351</v>
      </c>
      <c r="P308" s="55"/>
      <c r="Q308" s="55"/>
    </row>
    <row r="309" spans="1:17" ht="11.25" customHeight="1" x14ac:dyDescent="0.25">
      <c r="A309" s="286"/>
      <c r="B309" s="286"/>
      <c r="C309" s="286"/>
      <c r="D309" s="286"/>
      <c r="E309" s="362" t="s">
        <v>410</v>
      </c>
      <c r="F309" s="362"/>
      <c r="G309" s="287">
        <v>0</v>
      </c>
      <c r="H309" s="287">
        <v>0</v>
      </c>
      <c r="I309" s="287"/>
      <c r="J309" s="287">
        <v>10900</v>
      </c>
      <c r="K309" s="287"/>
      <c r="L309" s="287"/>
      <c r="M309" s="287">
        <v>0</v>
      </c>
      <c r="N309" s="287">
        <v>0</v>
      </c>
      <c r="O309" s="287">
        <v>0</v>
      </c>
      <c r="P309" s="55"/>
      <c r="Q309" s="55"/>
    </row>
    <row r="310" spans="1:17" ht="11.25" customHeight="1" x14ac:dyDescent="0.25">
      <c r="A310" s="263"/>
      <c r="B310" s="263"/>
      <c r="C310" s="263"/>
      <c r="D310" s="263"/>
      <c r="E310" s="360" t="s">
        <v>206</v>
      </c>
      <c r="F310" s="360"/>
      <c r="G310" s="264">
        <v>0</v>
      </c>
      <c r="H310" s="264">
        <v>0</v>
      </c>
      <c r="I310" s="264"/>
      <c r="J310" s="264">
        <v>3000</v>
      </c>
      <c r="K310" s="361">
        <v>108.75</v>
      </c>
      <c r="L310" s="361"/>
      <c r="M310" s="361"/>
      <c r="N310" s="287">
        <v>0</v>
      </c>
      <c r="O310" s="287">
        <f t="shared" si="21"/>
        <v>3.6249999999999996</v>
      </c>
      <c r="P310" s="55"/>
      <c r="Q310" s="55"/>
    </row>
    <row r="311" spans="1:17" ht="11.25" customHeight="1" x14ac:dyDescent="0.25">
      <c r="A311" s="286"/>
      <c r="B311" s="286"/>
      <c r="C311" s="286"/>
      <c r="D311" s="286"/>
      <c r="E311" s="285" t="s">
        <v>212</v>
      </c>
      <c r="F311" s="285"/>
      <c r="G311" s="287">
        <v>0</v>
      </c>
      <c r="H311" s="287">
        <v>0</v>
      </c>
      <c r="I311" s="287"/>
      <c r="J311" s="287">
        <v>3000</v>
      </c>
      <c r="K311" s="287"/>
      <c r="L311" s="287"/>
      <c r="M311" s="287">
        <v>0</v>
      </c>
      <c r="N311" s="287">
        <v>0</v>
      </c>
      <c r="O311" s="287">
        <v>0</v>
      </c>
      <c r="P311" s="55"/>
      <c r="Q311" s="55"/>
    </row>
    <row r="312" spans="1:17" ht="11.25" customHeight="1" x14ac:dyDescent="0.25">
      <c r="A312" s="263"/>
      <c r="B312" s="263"/>
      <c r="C312" s="263"/>
      <c r="D312" s="263"/>
      <c r="E312" s="360" t="s">
        <v>216</v>
      </c>
      <c r="F312" s="360"/>
      <c r="G312" s="264">
        <v>0</v>
      </c>
      <c r="H312" s="264">
        <v>0</v>
      </c>
      <c r="I312" s="264"/>
      <c r="J312" s="264">
        <v>0</v>
      </c>
      <c r="K312" s="361">
        <v>108.75</v>
      </c>
      <c r="L312" s="361"/>
      <c r="M312" s="361"/>
      <c r="N312" s="287">
        <v>0</v>
      </c>
      <c r="O312" s="287">
        <v>0</v>
      </c>
      <c r="P312" s="55"/>
      <c r="Q312" s="55"/>
    </row>
    <row r="313" spans="1:17" ht="11.25" customHeight="1" x14ac:dyDescent="0.25">
      <c r="A313" s="286"/>
      <c r="B313" s="286"/>
      <c r="C313" s="286"/>
      <c r="D313" s="286"/>
      <c r="E313" s="362" t="s">
        <v>329</v>
      </c>
      <c r="F313" s="362"/>
      <c r="G313" s="287">
        <v>0</v>
      </c>
      <c r="H313" s="287">
        <v>0</v>
      </c>
      <c r="I313" s="287"/>
      <c r="J313" s="287">
        <v>1300</v>
      </c>
      <c r="K313" s="287"/>
      <c r="L313" s="287"/>
      <c r="M313" s="287">
        <v>0</v>
      </c>
      <c r="N313" s="287">
        <v>0</v>
      </c>
      <c r="O313" s="287">
        <v>0</v>
      </c>
      <c r="P313" s="55"/>
      <c r="Q313" s="55"/>
    </row>
    <row r="314" spans="1:17" ht="11.25" customHeight="1" x14ac:dyDescent="0.25">
      <c r="A314" s="286"/>
      <c r="B314" s="286"/>
      <c r="C314" s="286"/>
      <c r="D314" s="286"/>
      <c r="E314" s="362" t="s">
        <v>245</v>
      </c>
      <c r="F314" s="362"/>
      <c r="G314" s="287">
        <v>0</v>
      </c>
      <c r="H314" s="287">
        <v>0</v>
      </c>
      <c r="I314" s="287"/>
      <c r="J314" s="287">
        <v>1300</v>
      </c>
      <c r="K314" s="287"/>
      <c r="L314" s="287"/>
      <c r="M314" s="287">
        <v>0</v>
      </c>
      <c r="N314" s="287">
        <v>0</v>
      </c>
      <c r="O314" s="287">
        <v>0</v>
      </c>
      <c r="P314" s="55"/>
      <c r="Q314" s="55"/>
    </row>
    <row r="315" spans="1:17" ht="11.25" customHeight="1" x14ac:dyDescent="0.25">
      <c r="A315" s="286"/>
      <c r="B315" s="286"/>
      <c r="C315" s="286"/>
      <c r="D315" s="286"/>
      <c r="E315" s="362" t="s">
        <v>330</v>
      </c>
      <c r="F315" s="362"/>
      <c r="G315" s="287">
        <v>0</v>
      </c>
      <c r="H315" s="287">
        <v>0</v>
      </c>
      <c r="I315" s="287"/>
      <c r="J315" s="287">
        <v>1300</v>
      </c>
      <c r="K315" s="287"/>
      <c r="L315" s="287"/>
      <c r="M315" s="287">
        <v>0</v>
      </c>
      <c r="N315" s="287">
        <v>0</v>
      </c>
      <c r="O315" s="287">
        <v>0</v>
      </c>
      <c r="P315" s="55"/>
      <c r="Q315" s="55"/>
    </row>
    <row r="316" spans="1:17" ht="11.25" customHeight="1" x14ac:dyDescent="0.25">
      <c r="A316" s="286"/>
      <c r="B316" s="286"/>
      <c r="C316" s="286"/>
      <c r="D316" s="286"/>
      <c r="E316" s="285" t="s">
        <v>247</v>
      </c>
      <c r="F316" s="285"/>
      <c r="G316" s="287">
        <v>0</v>
      </c>
      <c r="H316" s="287">
        <v>0</v>
      </c>
      <c r="I316" s="287"/>
      <c r="J316" s="287">
        <v>4500</v>
      </c>
      <c r="K316" s="287"/>
      <c r="L316" s="287"/>
      <c r="M316" s="287">
        <v>0</v>
      </c>
      <c r="N316" s="287">
        <v>0</v>
      </c>
      <c r="O316" s="287">
        <v>0</v>
      </c>
      <c r="P316" s="55"/>
      <c r="Q316" s="55"/>
    </row>
    <row r="317" spans="1:17" ht="11.25" customHeight="1" x14ac:dyDescent="0.25">
      <c r="A317" s="286"/>
      <c r="B317" s="286"/>
      <c r="C317" s="286"/>
      <c r="D317" s="286"/>
      <c r="E317" s="285" t="s">
        <v>249</v>
      </c>
      <c r="F317" s="285"/>
      <c r="G317" s="287">
        <v>0</v>
      </c>
      <c r="H317" s="287">
        <v>0</v>
      </c>
      <c r="I317" s="287"/>
      <c r="J317" s="287">
        <v>4500</v>
      </c>
      <c r="K317" s="287"/>
      <c r="L317" s="287"/>
      <c r="M317" s="287">
        <v>0</v>
      </c>
      <c r="N317" s="287">
        <v>0</v>
      </c>
      <c r="O317" s="287">
        <v>0</v>
      </c>
      <c r="P317" s="55"/>
      <c r="Q317" s="55"/>
    </row>
    <row r="318" spans="1:17" ht="11.25" customHeight="1" x14ac:dyDescent="0.25">
      <c r="A318" s="286"/>
      <c r="B318" s="286"/>
      <c r="C318" s="286"/>
      <c r="D318" s="286"/>
      <c r="E318" s="362" t="s">
        <v>251</v>
      </c>
      <c r="F318" s="362"/>
      <c r="G318" s="287">
        <v>0</v>
      </c>
      <c r="H318" s="287">
        <v>0</v>
      </c>
      <c r="I318" s="287"/>
      <c r="J318" s="287">
        <v>4500</v>
      </c>
      <c r="K318" s="287"/>
      <c r="L318" s="287"/>
      <c r="M318" s="287">
        <v>0</v>
      </c>
      <c r="N318" s="287">
        <v>0</v>
      </c>
      <c r="O318" s="287">
        <v>0</v>
      </c>
      <c r="P318" s="55"/>
      <c r="Q318" s="55"/>
    </row>
    <row r="319" spans="1:17" ht="11.25" customHeight="1" x14ac:dyDescent="0.25">
      <c r="A319" s="286"/>
      <c r="B319" s="286"/>
      <c r="C319" s="286"/>
      <c r="D319" s="286"/>
      <c r="E319" s="362" t="s">
        <v>20</v>
      </c>
      <c r="F319" s="362"/>
      <c r="G319" s="287">
        <v>0</v>
      </c>
      <c r="H319" s="287">
        <v>0</v>
      </c>
      <c r="I319" s="287"/>
      <c r="J319" s="287">
        <v>8850</v>
      </c>
      <c r="K319" s="287"/>
      <c r="L319" s="287"/>
      <c r="M319" s="287">
        <v>0</v>
      </c>
      <c r="N319" s="287">
        <v>0</v>
      </c>
      <c r="O319" s="287">
        <v>0</v>
      </c>
      <c r="P319" s="55"/>
      <c r="Q319" s="55"/>
    </row>
    <row r="320" spans="1:17" ht="11.25" customHeight="1" x14ac:dyDescent="0.25">
      <c r="A320" s="286"/>
      <c r="B320" s="286"/>
      <c r="C320" s="286"/>
      <c r="D320" s="286"/>
      <c r="E320" s="362" t="s">
        <v>260</v>
      </c>
      <c r="F320" s="362"/>
      <c r="G320" s="287">
        <v>0</v>
      </c>
      <c r="H320" s="287">
        <v>0</v>
      </c>
      <c r="I320" s="287"/>
      <c r="J320" s="287">
        <v>8850</v>
      </c>
      <c r="K320" s="287"/>
      <c r="L320" s="287"/>
      <c r="M320" s="287">
        <v>0</v>
      </c>
      <c r="N320" s="287">
        <v>0</v>
      </c>
      <c r="O320" s="287">
        <v>0</v>
      </c>
      <c r="P320" s="55"/>
      <c r="Q320" s="55"/>
    </row>
    <row r="321" spans="1:17" ht="11.25" customHeight="1" x14ac:dyDescent="0.25">
      <c r="A321" s="286"/>
      <c r="B321" s="286"/>
      <c r="C321" s="286"/>
      <c r="D321" s="286"/>
      <c r="E321" s="362" t="s">
        <v>262</v>
      </c>
      <c r="F321" s="362"/>
      <c r="G321" s="287">
        <v>0</v>
      </c>
      <c r="H321" s="287">
        <v>0</v>
      </c>
      <c r="I321" s="287"/>
      <c r="J321" s="287">
        <v>8850</v>
      </c>
      <c r="K321" s="287"/>
      <c r="L321" s="287"/>
      <c r="M321" s="287">
        <v>0</v>
      </c>
      <c r="N321" s="287">
        <v>0</v>
      </c>
      <c r="O321" s="287">
        <v>0</v>
      </c>
      <c r="P321" s="55"/>
      <c r="Q321" s="55"/>
    </row>
    <row r="322" spans="1:17" ht="11.25" customHeight="1" x14ac:dyDescent="0.25">
      <c r="A322" s="286"/>
      <c r="B322" s="286"/>
      <c r="C322" s="286"/>
      <c r="D322" s="286"/>
      <c r="E322" s="290" t="s">
        <v>264</v>
      </c>
      <c r="F322" s="290"/>
      <c r="G322" s="287">
        <v>0</v>
      </c>
      <c r="H322" s="287">
        <v>0</v>
      </c>
      <c r="I322" s="287"/>
      <c r="J322" s="287">
        <v>7850</v>
      </c>
      <c r="K322" s="287"/>
      <c r="L322" s="287"/>
      <c r="M322" s="287">
        <v>0</v>
      </c>
      <c r="N322" s="287">
        <v>0</v>
      </c>
      <c r="O322" s="287">
        <v>0</v>
      </c>
      <c r="P322" s="55"/>
      <c r="Q322" s="55"/>
    </row>
    <row r="323" spans="1:17" ht="11.25" customHeight="1" x14ac:dyDescent="0.25">
      <c r="A323" s="286"/>
      <c r="B323" s="286"/>
      <c r="C323" s="286"/>
      <c r="D323" s="286"/>
      <c r="E323" s="290" t="s">
        <v>266</v>
      </c>
      <c r="F323" s="290"/>
      <c r="G323" s="287">
        <v>0</v>
      </c>
      <c r="H323" s="287">
        <v>0</v>
      </c>
      <c r="I323" s="287"/>
      <c r="J323" s="287">
        <v>1000</v>
      </c>
      <c r="K323" s="287"/>
      <c r="L323" s="287"/>
      <c r="M323" s="287">
        <v>0</v>
      </c>
      <c r="N323" s="287">
        <v>0</v>
      </c>
      <c r="O323" s="287">
        <v>0</v>
      </c>
      <c r="P323" s="55"/>
      <c r="Q323" s="55"/>
    </row>
    <row r="324" spans="1:17" ht="13.5" customHeight="1" x14ac:dyDescent="0.25">
      <c r="A324" s="408" t="s">
        <v>314</v>
      </c>
      <c r="B324" s="408"/>
      <c r="C324" s="408"/>
      <c r="D324" s="408"/>
      <c r="E324" s="409" t="s">
        <v>340</v>
      </c>
      <c r="F324" s="409"/>
      <c r="G324" s="187">
        <v>0</v>
      </c>
      <c r="H324" s="187">
        <v>0</v>
      </c>
      <c r="I324" s="410">
        <v>0</v>
      </c>
      <c r="J324" s="410"/>
      <c r="K324" s="410">
        <v>0</v>
      </c>
      <c r="L324" s="410"/>
      <c r="M324" s="410"/>
      <c r="N324" s="187">
        <v>0</v>
      </c>
      <c r="O324" s="424">
        <v>0</v>
      </c>
      <c r="P324" s="55"/>
      <c r="Q324" s="51"/>
    </row>
    <row r="325" spans="1:17" ht="13.5" customHeight="1" x14ac:dyDescent="0.25">
      <c r="A325" s="389" t="s">
        <v>315</v>
      </c>
      <c r="B325" s="389"/>
      <c r="C325" s="389"/>
      <c r="D325" s="389"/>
      <c r="E325" s="390" t="s">
        <v>321</v>
      </c>
      <c r="F325" s="390"/>
      <c r="G325" s="182">
        <v>0</v>
      </c>
      <c r="H325" s="182">
        <v>0</v>
      </c>
      <c r="I325" s="386">
        <v>0</v>
      </c>
      <c r="J325" s="386"/>
      <c r="K325" s="386">
        <v>0</v>
      </c>
      <c r="L325" s="386"/>
      <c r="M325" s="386"/>
      <c r="N325" s="182">
        <v>0</v>
      </c>
      <c r="O325" s="425">
        <v>0</v>
      </c>
      <c r="P325" s="55"/>
      <c r="Q325" s="51"/>
    </row>
    <row r="326" spans="1:17" ht="11.25" customHeight="1" x14ac:dyDescent="0.25">
      <c r="A326" s="373"/>
      <c r="B326" s="373"/>
      <c r="C326" s="373"/>
      <c r="D326" s="373"/>
      <c r="E326" s="360" t="s">
        <v>328</v>
      </c>
      <c r="F326" s="360"/>
      <c r="G326" s="101">
        <v>0</v>
      </c>
      <c r="H326" s="101">
        <v>0</v>
      </c>
      <c r="I326" s="148"/>
      <c r="J326" s="148">
        <v>0</v>
      </c>
      <c r="K326" s="361">
        <v>0</v>
      </c>
      <c r="L326" s="361"/>
      <c r="M326" s="361"/>
      <c r="N326" s="101">
        <v>0</v>
      </c>
      <c r="O326" s="287">
        <v>0</v>
      </c>
      <c r="P326" s="55"/>
      <c r="Q326" s="51"/>
    </row>
    <row r="327" spans="1:17" ht="11.25" customHeight="1" x14ac:dyDescent="0.25">
      <c r="A327" s="373"/>
      <c r="B327" s="373"/>
      <c r="C327" s="373"/>
      <c r="D327" s="373"/>
      <c r="E327" s="360" t="s">
        <v>145</v>
      </c>
      <c r="F327" s="360"/>
      <c r="G327" s="101">
        <v>-63.72</v>
      </c>
      <c r="H327" s="101">
        <v>0</v>
      </c>
      <c r="I327" s="148"/>
      <c r="J327" s="148">
        <v>0</v>
      </c>
      <c r="K327" s="361">
        <v>0</v>
      </c>
      <c r="L327" s="361"/>
      <c r="M327" s="361"/>
      <c r="N327" s="101">
        <v>0</v>
      </c>
      <c r="O327" s="287">
        <v>0</v>
      </c>
      <c r="P327" s="55"/>
      <c r="Q327" s="51"/>
    </row>
    <row r="328" spans="1:17" ht="12" customHeight="1" x14ac:dyDescent="0.25">
      <c r="A328" s="373"/>
      <c r="B328" s="373"/>
      <c r="C328" s="373"/>
      <c r="D328" s="373"/>
      <c r="E328" s="360" t="s">
        <v>147</v>
      </c>
      <c r="F328" s="360"/>
      <c r="G328" s="101">
        <v>0</v>
      </c>
      <c r="H328" s="101">
        <v>0</v>
      </c>
      <c r="I328" s="148"/>
      <c r="J328" s="148">
        <v>0</v>
      </c>
      <c r="K328" s="361">
        <v>0</v>
      </c>
      <c r="L328" s="361"/>
      <c r="M328" s="361"/>
      <c r="N328" s="101">
        <v>0</v>
      </c>
      <c r="O328" s="287">
        <v>0</v>
      </c>
      <c r="P328" s="55"/>
      <c r="Q328" s="51"/>
    </row>
    <row r="329" spans="1:17" ht="11.25" customHeight="1" x14ac:dyDescent="0.25">
      <c r="A329" s="373"/>
      <c r="B329" s="373"/>
      <c r="C329" s="373"/>
      <c r="D329" s="373"/>
      <c r="E329" s="360" t="s">
        <v>149</v>
      </c>
      <c r="F329" s="360"/>
      <c r="G329" s="101">
        <v>0</v>
      </c>
      <c r="H329" s="264">
        <v>0</v>
      </c>
      <c r="I329" s="148"/>
      <c r="J329" s="148">
        <v>0</v>
      </c>
      <c r="K329" s="361">
        <v>0</v>
      </c>
      <c r="L329" s="361"/>
      <c r="M329" s="361"/>
      <c r="N329" s="101">
        <v>0</v>
      </c>
      <c r="O329" s="287">
        <v>0</v>
      </c>
      <c r="P329" s="55"/>
      <c r="Q329" s="51"/>
    </row>
    <row r="330" spans="1:17" ht="11.25" customHeight="1" x14ac:dyDescent="0.25">
      <c r="A330" s="373"/>
      <c r="B330" s="373"/>
      <c r="C330" s="373"/>
      <c r="D330" s="373"/>
      <c r="E330" s="360" t="s">
        <v>159</v>
      </c>
      <c r="F330" s="360"/>
      <c r="G330" s="101">
        <v>-63.72</v>
      </c>
      <c r="H330" s="264">
        <v>0</v>
      </c>
      <c r="I330" s="148"/>
      <c r="J330" s="148">
        <v>0</v>
      </c>
      <c r="K330" s="361">
        <v>0</v>
      </c>
      <c r="L330" s="361"/>
      <c r="M330" s="361"/>
      <c r="N330" s="101">
        <v>0</v>
      </c>
      <c r="O330" s="287">
        <v>0</v>
      </c>
      <c r="P330" s="55"/>
      <c r="Q330" s="51"/>
    </row>
    <row r="331" spans="1:17" ht="12" customHeight="1" x14ac:dyDescent="0.25">
      <c r="A331" s="373"/>
      <c r="B331" s="373"/>
      <c r="C331" s="373"/>
      <c r="D331" s="373"/>
      <c r="E331" s="360" t="s">
        <v>161</v>
      </c>
      <c r="F331" s="360"/>
      <c r="G331" s="101">
        <v>-63.72</v>
      </c>
      <c r="H331" s="264">
        <v>0</v>
      </c>
      <c r="I331" s="148"/>
      <c r="J331" s="148">
        <v>0</v>
      </c>
      <c r="K331" s="361">
        <v>0</v>
      </c>
      <c r="L331" s="361"/>
      <c r="M331" s="361"/>
      <c r="N331" s="101">
        <v>0</v>
      </c>
      <c r="O331" s="287">
        <v>0</v>
      </c>
      <c r="P331" s="55"/>
      <c r="Q331" s="51"/>
    </row>
    <row r="332" spans="1:17" ht="11.25" customHeight="1" x14ac:dyDescent="0.25">
      <c r="A332" s="373"/>
      <c r="B332" s="373"/>
      <c r="C332" s="373"/>
      <c r="D332" s="373"/>
      <c r="E332" s="360" t="s">
        <v>164</v>
      </c>
      <c r="F332" s="360"/>
      <c r="G332" s="101">
        <v>63.72</v>
      </c>
      <c r="H332" s="264">
        <v>0</v>
      </c>
      <c r="I332" s="148"/>
      <c r="J332" s="148">
        <v>0</v>
      </c>
      <c r="K332" s="361">
        <v>0</v>
      </c>
      <c r="L332" s="361"/>
      <c r="M332" s="361"/>
      <c r="N332" s="101">
        <v>0</v>
      </c>
      <c r="O332" s="287">
        <v>0</v>
      </c>
      <c r="P332" s="55"/>
    </row>
    <row r="333" spans="1:17" ht="11.25" customHeight="1" x14ac:dyDescent="0.25">
      <c r="A333" s="373"/>
      <c r="B333" s="373"/>
      <c r="C333" s="373"/>
      <c r="D333" s="373"/>
      <c r="E333" s="360" t="s">
        <v>166</v>
      </c>
      <c r="F333" s="360"/>
      <c r="G333" s="101">
        <v>63.72</v>
      </c>
      <c r="H333" s="264">
        <v>0</v>
      </c>
      <c r="I333" s="148"/>
      <c r="J333" s="148">
        <v>0</v>
      </c>
      <c r="K333" s="361">
        <v>0</v>
      </c>
      <c r="L333" s="361"/>
      <c r="M333" s="361"/>
      <c r="N333" s="101">
        <v>0</v>
      </c>
      <c r="O333" s="287">
        <v>0</v>
      </c>
      <c r="P333" s="55"/>
    </row>
    <row r="334" spans="1:17" ht="12" customHeight="1" x14ac:dyDescent="0.25">
      <c r="A334" s="373"/>
      <c r="B334" s="373"/>
      <c r="C334" s="373"/>
      <c r="D334" s="373"/>
      <c r="E334" s="360" t="s">
        <v>168</v>
      </c>
      <c r="F334" s="360"/>
      <c r="G334" s="101">
        <v>0</v>
      </c>
      <c r="H334" s="264">
        <v>0</v>
      </c>
      <c r="I334" s="148"/>
      <c r="J334" s="148">
        <v>0</v>
      </c>
      <c r="K334" s="361">
        <v>0</v>
      </c>
      <c r="L334" s="361"/>
      <c r="M334" s="361"/>
      <c r="N334" s="101">
        <v>0</v>
      </c>
      <c r="O334" s="287">
        <v>0</v>
      </c>
      <c r="P334" s="55"/>
    </row>
    <row r="335" spans="1:17" ht="11.25" customHeight="1" x14ac:dyDescent="0.25">
      <c r="A335" s="373"/>
      <c r="B335" s="373"/>
      <c r="C335" s="373"/>
      <c r="D335" s="373"/>
      <c r="E335" s="360" t="s">
        <v>170</v>
      </c>
      <c r="F335" s="360"/>
      <c r="G335" s="101">
        <v>63.72</v>
      </c>
      <c r="H335" s="264">
        <v>0</v>
      </c>
      <c r="I335" s="148"/>
      <c r="J335" s="148">
        <v>0</v>
      </c>
      <c r="K335" s="361">
        <v>0</v>
      </c>
      <c r="L335" s="361"/>
      <c r="M335" s="361"/>
      <c r="N335" s="101">
        <v>0</v>
      </c>
      <c r="O335" s="287">
        <v>0</v>
      </c>
      <c r="P335" s="55"/>
    </row>
    <row r="336" spans="1:17" ht="12" customHeight="1" x14ac:dyDescent="0.25">
      <c r="A336" s="373"/>
      <c r="B336" s="373"/>
      <c r="C336" s="373"/>
      <c r="D336" s="373"/>
      <c r="E336" s="360" t="s">
        <v>172</v>
      </c>
      <c r="F336" s="360"/>
      <c r="G336" s="101">
        <v>0</v>
      </c>
      <c r="H336" s="264">
        <v>0</v>
      </c>
      <c r="I336" s="148"/>
      <c r="J336" s="148">
        <v>0</v>
      </c>
      <c r="K336" s="361">
        <v>0</v>
      </c>
      <c r="L336" s="361"/>
      <c r="M336" s="361"/>
      <c r="N336" s="101">
        <v>0</v>
      </c>
      <c r="O336" s="287">
        <v>0</v>
      </c>
      <c r="P336" s="55"/>
    </row>
    <row r="337" spans="1:18" ht="11.25" customHeight="1" x14ac:dyDescent="0.25">
      <c r="A337" s="373"/>
      <c r="B337" s="373"/>
      <c r="C337" s="373"/>
      <c r="D337" s="373"/>
      <c r="E337" s="360" t="s">
        <v>186</v>
      </c>
      <c r="F337" s="360"/>
      <c r="G337" s="101">
        <v>0</v>
      </c>
      <c r="H337" s="264">
        <v>0</v>
      </c>
      <c r="I337" s="148"/>
      <c r="J337" s="148">
        <v>0</v>
      </c>
      <c r="K337" s="361">
        <v>0</v>
      </c>
      <c r="L337" s="361"/>
      <c r="M337" s="361"/>
      <c r="N337" s="101">
        <v>0</v>
      </c>
      <c r="O337" s="287">
        <v>0</v>
      </c>
      <c r="P337" s="55"/>
    </row>
    <row r="338" spans="1:18" ht="11.25" customHeight="1" x14ac:dyDescent="0.25">
      <c r="A338" s="373"/>
      <c r="B338" s="373"/>
      <c r="C338" s="373"/>
      <c r="D338" s="373"/>
      <c r="E338" s="360" t="s">
        <v>200</v>
      </c>
      <c r="F338" s="360"/>
      <c r="G338" s="101">
        <v>0</v>
      </c>
      <c r="H338" s="264">
        <v>0</v>
      </c>
      <c r="I338" s="148"/>
      <c r="J338" s="148">
        <v>0</v>
      </c>
      <c r="K338" s="361">
        <v>0</v>
      </c>
      <c r="L338" s="361"/>
      <c r="M338" s="361"/>
      <c r="N338" s="101">
        <v>0</v>
      </c>
      <c r="O338" s="287">
        <v>0</v>
      </c>
      <c r="P338" s="55"/>
    </row>
    <row r="339" spans="1:18" ht="12" customHeight="1" x14ac:dyDescent="0.25">
      <c r="A339" s="373"/>
      <c r="B339" s="373"/>
      <c r="C339" s="373"/>
      <c r="D339" s="373"/>
      <c r="E339" s="360" t="s">
        <v>204</v>
      </c>
      <c r="F339" s="360"/>
      <c r="G339" s="101">
        <v>0</v>
      </c>
      <c r="H339" s="264">
        <v>0</v>
      </c>
      <c r="I339" s="148"/>
      <c r="J339" s="148">
        <v>0</v>
      </c>
      <c r="K339" s="361">
        <v>0</v>
      </c>
      <c r="L339" s="361"/>
      <c r="M339" s="361"/>
      <c r="N339" s="101">
        <v>0</v>
      </c>
      <c r="O339" s="287">
        <v>0</v>
      </c>
      <c r="P339" s="55"/>
    </row>
    <row r="340" spans="1:18" ht="11.25" customHeight="1" x14ac:dyDescent="0.25">
      <c r="A340" s="373"/>
      <c r="B340" s="373"/>
      <c r="C340" s="373"/>
      <c r="D340" s="373"/>
      <c r="E340" s="360" t="s">
        <v>206</v>
      </c>
      <c r="F340" s="360"/>
      <c r="G340" s="101">
        <v>0</v>
      </c>
      <c r="H340" s="264">
        <v>0</v>
      </c>
      <c r="I340" s="148"/>
      <c r="J340" s="148">
        <v>0</v>
      </c>
      <c r="K340" s="361">
        <v>0</v>
      </c>
      <c r="L340" s="361"/>
      <c r="M340" s="361"/>
      <c r="N340" s="101">
        <v>0</v>
      </c>
      <c r="O340" s="287">
        <v>0</v>
      </c>
      <c r="P340" s="55"/>
    </row>
    <row r="341" spans="1:18" ht="11.25" customHeight="1" x14ac:dyDescent="0.25">
      <c r="A341" s="373"/>
      <c r="B341" s="373"/>
      <c r="C341" s="373"/>
      <c r="D341" s="373"/>
      <c r="E341" s="360" t="s">
        <v>212</v>
      </c>
      <c r="F341" s="360"/>
      <c r="G341" s="101">
        <v>0</v>
      </c>
      <c r="H341" s="264">
        <v>0</v>
      </c>
      <c r="I341" s="148"/>
      <c r="J341" s="148">
        <v>0</v>
      </c>
      <c r="K341" s="361">
        <v>0</v>
      </c>
      <c r="L341" s="361"/>
      <c r="M341" s="361"/>
      <c r="N341" s="101">
        <v>0</v>
      </c>
      <c r="O341" s="287">
        <v>0</v>
      </c>
      <c r="P341" s="55"/>
    </row>
    <row r="342" spans="1:18" ht="11.25" customHeight="1" x14ac:dyDescent="0.25">
      <c r="A342" s="149"/>
      <c r="B342" s="411" t="s">
        <v>315</v>
      </c>
      <c r="C342" s="411"/>
      <c r="D342" s="411"/>
      <c r="E342" s="396" t="s">
        <v>48</v>
      </c>
      <c r="F342" s="396"/>
      <c r="G342" s="177">
        <v>0</v>
      </c>
      <c r="H342" s="177">
        <v>0</v>
      </c>
      <c r="I342" s="177"/>
      <c r="J342" s="177">
        <v>907.46</v>
      </c>
      <c r="K342" s="177"/>
      <c r="L342" s="177"/>
      <c r="M342" s="177">
        <v>0</v>
      </c>
      <c r="N342" s="177">
        <v>0</v>
      </c>
      <c r="O342" s="177">
        <v>0</v>
      </c>
      <c r="P342" s="55"/>
    </row>
    <row r="343" spans="1:18" ht="11.25" customHeight="1" x14ac:dyDescent="0.25">
      <c r="A343" s="149"/>
      <c r="B343" s="149"/>
      <c r="C343" s="149"/>
      <c r="D343" s="149"/>
      <c r="E343" s="360" t="s">
        <v>328</v>
      </c>
      <c r="F343" s="360"/>
      <c r="G343" s="148">
        <v>0</v>
      </c>
      <c r="H343" s="264">
        <v>0</v>
      </c>
      <c r="I343" s="148"/>
      <c r="J343" s="148">
        <v>907.46</v>
      </c>
      <c r="K343" s="148"/>
      <c r="L343" s="148"/>
      <c r="M343" s="264">
        <v>0</v>
      </c>
      <c r="N343" s="148">
        <v>0</v>
      </c>
      <c r="O343" s="287">
        <v>0</v>
      </c>
      <c r="P343" s="55"/>
    </row>
    <row r="344" spans="1:18" ht="11.25" customHeight="1" x14ac:dyDescent="0.25">
      <c r="A344" s="149"/>
      <c r="B344" s="149"/>
      <c r="C344" s="149"/>
      <c r="D344" s="149"/>
      <c r="E344" s="360" t="s">
        <v>164</v>
      </c>
      <c r="F344" s="360"/>
      <c r="G344" s="148">
        <v>0</v>
      </c>
      <c r="H344" s="264">
        <v>0</v>
      </c>
      <c r="I344" s="148"/>
      <c r="J344" s="148">
        <v>907.46</v>
      </c>
      <c r="K344" s="148"/>
      <c r="L344" s="148"/>
      <c r="M344" s="264">
        <v>0</v>
      </c>
      <c r="N344" s="148">
        <v>0</v>
      </c>
      <c r="O344" s="287">
        <v>0</v>
      </c>
      <c r="P344" s="55"/>
    </row>
    <row r="345" spans="1:18" ht="11.25" customHeight="1" x14ac:dyDescent="0.25">
      <c r="A345" s="149"/>
      <c r="B345" s="149"/>
      <c r="C345" s="149"/>
      <c r="D345" s="149"/>
      <c r="E345" s="360" t="s">
        <v>206</v>
      </c>
      <c r="F345" s="360"/>
      <c r="G345" s="148">
        <v>0</v>
      </c>
      <c r="H345" s="264">
        <v>0</v>
      </c>
      <c r="I345" s="148"/>
      <c r="J345" s="148">
        <v>907.46</v>
      </c>
      <c r="K345" s="148"/>
      <c r="L345" s="148"/>
      <c r="M345" s="264">
        <v>0</v>
      </c>
      <c r="N345" s="148">
        <v>0</v>
      </c>
      <c r="O345" s="287">
        <v>0</v>
      </c>
      <c r="P345" s="55"/>
    </row>
    <row r="346" spans="1:18" ht="11.25" customHeight="1" x14ac:dyDescent="0.25">
      <c r="A346" s="149"/>
      <c r="B346" s="149"/>
      <c r="C346" s="149"/>
      <c r="D346" s="149"/>
      <c r="E346" s="360" t="s">
        <v>219</v>
      </c>
      <c r="F346" s="360"/>
      <c r="G346" s="148">
        <v>0</v>
      </c>
      <c r="H346" s="264">
        <v>0</v>
      </c>
      <c r="I346" s="148"/>
      <c r="J346" s="148">
        <v>907.46</v>
      </c>
      <c r="K346" s="148"/>
      <c r="L346" s="148"/>
      <c r="M346" s="264">
        <v>0</v>
      </c>
      <c r="N346" s="148">
        <v>0</v>
      </c>
      <c r="O346" s="287">
        <v>0</v>
      </c>
      <c r="P346" s="55"/>
    </row>
    <row r="347" spans="1:18" ht="14.25" customHeight="1" x14ac:dyDescent="0.25">
      <c r="A347" s="413" t="s">
        <v>313</v>
      </c>
      <c r="B347" s="413"/>
      <c r="C347" s="413"/>
      <c r="D347" s="413"/>
      <c r="E347" s="413" t="s">
        <v>341</v>
      </c>
      <c r="F347" s="413"/>
      <c r="G347" s="185">
        <v>69860.259999999995</v>
      </c>
      <c r="H347" s="185">
        <v>1121029.1299999999</v>
      </c>
      <c r="I347" s="414">
        <v>1118330.8</v>
      </c>
      <c r="J347" s="414"/>
      <c r="K347" s="414">
        <v>415908.54</v>
      </c>
      <c r="L347" s="414"/>
      <c r="M347" s="414"/>
      <c r="N347" s="185">
        <f>K347/G347*100</f>
        <v>595.34353293274319</v>
      </c>
      <c r="O347" s="431">
        <f>SUM(K347/I347*100)</f>
        <v>37.190117628880465</v>
      </c>
      <c r="P347" s="55"/>
      <c r="R347" s="27"/>
    </row>
    <row r="348" spans="1:18" ht="13.5" customHeight="1" x14ac:dyDescent="0.25">
      <c r="A348" s="408" t="s">
        <v>314</v>
      </c>
      <c r="B348" s="408"/>
      <c r="C348" s="408"/>
      <c r="D348" s="408"/>
      <c r="E348" s="409" t="s">
        <v>342</v>
      </c>
      <c r="F348" s="409"/>
      <c r="G348" s="187">
        <v>22023.69</v>
      </c>
      <c r="H348" s="187">
        <v>87440.69</v>
      </c>
      <c r="I348" s="410">
        <v>87640.69</v>
      </c>
      <c r="J348" s="410"/>
      <c r="K348" s="410">
        <v>39466.080000000002</v>
      </c>
      <c r="L348" s="410"/>
      <c r="M348" s="410"/>
      <c r="N348" s="187">
        <f>SUM(K348/G348*100)</f>
        <v>179.1983087302809</v>
      </c>
      <c r="O348" s="424">
        <f>SUM(K348/I348*100)</f>
        <v>45.03168562456549</v>
      </c>
      <c r="P348" s="55"/>
    </row>
    <row r="349" spans="1:18" ht="12.75" customHeight="1" x14ac:dyDescent="0.25">
      <c r="A349" s="389" t="s">
        <v>315</v>
      </c>
      <c r="B349" s="389"/>
      <c r="C349" s="389"/>
      <c r="D349" s="389"/>
      <c r="E349" s="390" t="s">
        <v>53</v>
      </c>
      <c r="F349" s="390"/>
      <c r="G349" s="182">
        <v>22023.69</v>
      </c>
      <c r="H349" s="182">
        <v>87440.69</v>
      </c>
      <c r="I349" s="386">
        <v>87640.69</v>
      </c>
      <c r="J349" s="386"/>
      <c r="K349" s="386">
        <v>39466.080000000002</v>
      </c>
      <c r="L349" s="386"/>
      <c r="M349" s="386"/>
      <c r="N349" s="182">
        <f>SUM(K349/G349*100)</f>
        <v>179.1983087302809</v>
      </c>
      <c r="O349" s="425">
        <f>SUM(K349/I349*100)</f>
        <v>45.03168562456549</v>
      </c>
      <c r="P349" s="55"/>
    </row>
    <row r="350" spans="1:18" ht="12" customHeight="1" x14ac:dyDescent="0.25">
      <c r="A350" s="373"/>
      <c r="B350" s="373"/>
      <c r="C350" s="373"/>
      <c r="D350" s="373"/>
      <c r="E350" s="360" t="s">
        <v>328</v>
      </c>
      <c r="F350" s="360"/>
      <c r="G350" s="101">
        <v>22023.69</v>
      </c>
      <c r="H350" s="101">
        <v>87440.69</v>
      </c>
      <c r="I350" s="148"/>
      <c r="J350" s="287">
        <v>87640.69</v>
      </c>
      <c r="K350" s="361">
        <v>39466.080000000002</v>
      </c>
      <c r="L350" s="361"/>
      <c r="M350" s="361"/>
      <c r="N350" s="101">
        <f>SUM(K350/G350*100)</f>
        <v>179.1983087302809</v>
      </c>
      <c r="O350" s="287">
        <f t="shared" ref="O350:O369" si="22">SUM(K350/J350*100)</f>
        <v>45.03168562456549</v>
      </c>
      <c r="P350" s="55"/>
    </row>
    <row r="351" spans="1:18" ht="11.25" customHeight="1" x14ac:dyDescent="0.25">
      <c r="A351" s="373"/>
      <c r="B351" s="373"/>
      <c r="C351" s="373"/>
      <c r="D351" s="373"/>
      <c r="E351" s="360" t="s">
        <v>145</v>
      </c>
      <c r="F351" s="360"/>
      <c r="G351" s="101">
        <v>21401.53</v>
      </c>
      <c r="H351" s="101">
        <v>78449.42</v>
      </c>
      <c r="I351" s="148"/>
      <c r="J351" s="287">
        <v>78449.42</v>
      </c>
      <c r="K351" s="361">
        <v>36994.58</v>
      </c>
      <c r="L351" s="361"/>
      <c r="M351" s="361"/>
      <c r="N351" s="287">
        <f t="shared" ref="N351:N362" si="23">SUM(K351/G351*100)</f>
        <v>172.85951051163167</v>
      </c>
      <c r="O351" s="287">
        <f t="shared" si="22"/>
        <v>47.157238383661735</v>
      </c>
      <c r="P351" s="55"/>
    </row>
    <row r="352" spans="1:18" ht="11.25" customHeight="1" x14ac:dyDescent="0.25">
      <c r="A352" s="373"/>
      <c r="B352" s="373"/>
      <c r="C352" s="373"/>
      <c r="D352" s="373"/>
      <c r="E352" s="360" t="s">
        <v>147</v>
      </c>
      <c r="F352" s="360"/>
      <c r="G352" s="101">
        <v>20155.7</v>
      </c>
      <c r="H352" s="101">
        <v>64744.98</v>
      </c>
      <c r="I352" s="148"/>
      <c r="J352" s="287">
        <v>64744.98</v>
      </c>
      <c r="K352" s="361">
        <v>33612.639999999999</v>
      </c>
      <c r="L352" s="361"/>
      <c r="M352" s="361"/>
      <c r="N352" s="287">
        <f t="shared" si="23"/>
        <v>166.76493498117156</v>
      </c>
      <c r="O352" s="287">
        <f t="shared" si="22"/>
        <v>51.915438077206908</v>
      </c>
      <c r="P352" s="55"/>
    </row>
    <row r="353" spans="1:16" ht="12" customHeight="1" x14ac:dyDescent="0.25">
      <c r="A353" s="373"/>
      <c r="B353" s="373"/>
      <c r="C353" s="373"/>
      <c r="D353" s="373"/>
      <c r="E353" s="360" t="s">
        <v>149</v>
      </c>
      <c r="F353" s="360"/>
      <c r="G353" s="101">
        <v>20155.7</v>
      </c>
      <c r="H353" s="101">
        <v>64744.98</v>
      </c>
      <c r="I353" s="148"/>
      <c r="J353" s="287">
        <v>64744.98</v>
      </c>
      <c r="K353" s="361">
        <v>33612.639999999999</v>
      </c>
      <c r="L353" s="361"/>
      <c r="M353" s="361"/>
      <c r="N353" s="287">
        <f t="shared" si="23"/>
        <v>166.76493498117156</v>
      </c>
      <c r="O353" s="287">
        <f t="shared" si="22"/>
        <v>51.915438077206908</v>
      </c>
      <c r="P353" s="55"/>
    </row>
    <row r="354" spans="1:16" ht="12" customHeight="1" x14ac:dyDescent="0.25">
      <c r="A354" s="149"/>
      <c r="B354" s="149"/>
      <c r="C354" s="149"/>
      <c r="D354" s="149"/>
      <c r="E354" s="360" t="s">
        <v>155</v>
      </c>
      <c r="F354" s="360"/>
      <c r="G354" s="148">
        <v>600</v>
      </c>
      <c r="H354" s="148">
        <v>1200</v>
      </c>
      <c r="I354" s="148"/>
      <c r="J354" s="287">
        <v>1200</v>
      </c>
      <c r="K354" s="361">
        <v>600</v>
      </c>
      <c r="L354" s="361"/>
      <c r="M354" s="361"/>
      <c r="N354" s="287">
        <f t="shared" si="23"/>
        <v>100</v>
      </c>
      <c r="O354" s="287">
        <f>SUM(K354/J354)*100</f>
        <v>50</v>
      </c>
      <c r="P354" s="55"/>
    </row>
    <row r="355" spans="1:16" ht="12" customHeight="1" x14ac:dyDescent="0.25">
      <c r="A355" s="149"/>
      <c r="B355" s="149"/>
      <c r="C355" s="149"/>
      <c r="D355" s="149"/>
      <c r="E355" s="360" t="s">
        <v>157</v>
      </c>
      <c r="F355" s="360"/>
      <c r="G355" s="148">
        <v>600</v>
      </c>
      <c r="H355" s="148">
        <v>1200</v>
      </c>
      <c r="I355" s="148"/>
      <c r="J355" s="287">
        <v>1200</v>
      </c>
      <c r="K355" s="361">
        <v>600</v>
      </c>
      <c r="L355" s="361"/>
      <c r="M355" s="361"/>
      <c r="N355" s="287">
        <f t="shared" si="23"/>
        <v>100</v>
      </c>
      <c r="O355" s="287">
        <f>SUM(K355/J355)*100</f>
        <v>50</v>
      </c>
      <c r="P355" s="55"/>
    </row>
    <row r="356" spans="1:16" ht="11.25" customHeight="1" x14ac:dyDescent="0.25">
      <c r="A356" s="373"/>
      <c r="B356" s="373"/>
      <c r="C356" s="373"/>
      <c r="D356" s="373"/>
      <c r="E356" s="360" t="s">
        <v>159</v>
      </c>
      <c r="F356" s="360"/>
      <c r="G356" s="101">
        <v>645.83000000000004</v>
      </c>
      <c r="H356" s="101">
        <v>12504.44</v>
      </c>
      <c r="I356" s="148"/>
      <c r="J356" s="287">
        <v>12504.44</v>
      </c>
      <c r="K356" s="361">
        <v>2781.94</v>
      </c>
      <c r="L356" s="361"/>
      <c r="M356" s="361"/>
      <c r="N356" s="287">
        <f t="shared" si="23"/>
        <v>430.75422324760382</v>
      </c>
      <c r="O356" s="287">
        <f t="shared" si="22"/>
        <v>22.247617646212063</v>
      </c>
      <c r="P356" s="55"/>
    </row>
    <row r="357" spans="1:16" ht="11.25" customHeight="1" x14ac:dyDescent="0.25">
      <c r="A357" s="373"/>
      <c r="B357" s="373"/>
      <c r="C357" s="373"/>
      <c r="D357" s="373"/>
      <c r="E357" s="360" t="s">
        <v>161</v>
      </c>
      <c r="F357" s="360"/>
      <c r="G357" s="101">
        <v>645.83000000000004</v>
      </c>
      <c r="H357" s="101">
        <v>12504.44</v>
      </c>
      <c r="I357" s="148"/>
      <c r="J357" s="287">
        <v>12504.44</v>
      </c>
      <c r="K357" s="361">
        <v>2781.94</v>
      </c>
      <c r="L357" s="361"/>
      <c r="M357" s="361"/>
      <c r="N357" s="287">
        <f t="shared" si="23"/>
        <v>430.75422324760382</v>
      </c>
      <c r="O357" s="287">
        <f t="shared" si="22"/>
        <v>22.247617646212063</v>
      </c>
      <c r="P357" s="55"/>
    </row>
    <row r="358" spans="1:16" ht="12" customHeight="1" x14ac:dyDescent="0.25">
      <c r="A358" s="373"/>
      <c r="B358" s="373"/>
      <c r="C358" s="373"/>
      <c r="D358" s="373"/>
      <c r="E358" s="360" t="s">
        <v>164</v>
      </c>
      <c r="F358" s="360"/>
      <c r="G358" s="101">
        <v>622.16</v>
      </c>
      <c r="H358" s="101">
        <v>7133.15</v>
      </c>
      <c r="I358" s="148"/>
      <c r="J358" s="287">
        <v>7333.15</v>
      </c>
      <c r="K358" s="361">
        <v>2471.5</v>
      </c>
      <c r="L358" s="361"/>
      <c r="M358" s="361"/>
      <c r="N358" s="287">
        <f t="shared" si="23"/>
        <v>397.2450816510223</v>
      </c>
      <c r="O358" s="287">
        <f t="shared" si="22"/>
        <v>33.703115305155357</v>
      </c>
      <c r="P358" s="55"/>
    </row>
    <row r="359" spans="1:16" ht="11.25" customHeight="1" x14ac:dyDescent="0.25">
      <c r="A359" s="373"/>
      <c r="B359" s="373"/>
      <c r="C359" s="373"/>
      <c r="D359" s="373"/>
      <c r="E359" s="360" t="s">
        <v>166</v>
      </c>
      <c r="F359" s="360"/>
      <c r="G359" s="101">
        <v>622.16</v>
      </c>
      <c r="H359" s="101">
        <v>6357.28</v>
      </c>
      <c r="I359" s="148"/>
      <c r="J359" s="287">
        <v>6357.28</v>
      </c>
      <c r="K359" s="361">
        <v>1286.45</v>
      </c>
      <c r="L359" s="361"/>
      <c r="M359" s="361"/>
      <c r="N359" s="287">
        <f t="shared" si="23"/>
        <v>206.77157001414429</v>
      </c>
      <c r="O359" s="287">
        <f t="shared" si="22"/>
        <v>20.235855586036795</v>
      </c>
      <c r="P359" s="55"/>
    </row>
    <row r="360" spans="1:16" ht="11.25" customHeight="1" x14ac:dyDescent="0.25">
      <c r="A360" s="373"/>
      <c r="B360" s="373"/>
      <c r="C360" s="373"/>
      <c r="D360" s="373"/>
      <c r="E360" s="360" t="s">
        <v>168</v>
      </c>
      <c r="F360" s="360"/>
      <c r="G360" s="101">
        <v>179.98</v>
      </c>
      <c r="H360" s="101">
        <v>1000</v>
      </c>
      <c r="I360" s="148"/>
      <c r="J360" s="287">
        <v>1000</v>
      </c>
      <c r="K360" s="361">
        <v>0</v>
      </c>
      <c r="L360" s="361"/>
      <c r="M360" s="361"/>
      <c r="N360" s="287">
        <f t="shared" si="23"/>
        <v>0</v>
      </c>
      <c r="O360" s="287">
        <f t="shared" si="22"/>
        <v>0</v>
      </c>
      <c r="P360" s="55"/>
    </row>
    <row r="361" spans="1:16" ht="12" customHeight="1" x14ac:dyDescent="0.25">
      <c r="A361" s="373"/>
      <c r="B361" s="373"/>
      <c r="C361" s="373"/>
      <c r="D361" s="373"/>
      <c r="E361" s="360" t="s">
        <v>170</v>
      </c>
      <c r="F361" s="360"/>
      <c r="G361" s="101">
        <v>252.18</v>
      </c>
      <c r="H361" s="101">
        <v>2357.2800000000002</v>
      </c>
      <c r="I361" s="148"/>
      <c r="J361" s="287">
        <v>2357.2800000000002</v>
      </c>
      <c r="K361" s="361">
        <v>586.45000000000005</v>
      </c>
      <c r="L361" s="361"/>
      <c r="M361" s="361"/>
      <c r="N361" s="287">
        <f t="shared" si="23"/>
        <v>232.55214529304467</v>
      </c>
      <c r="O361" s="287">
        <f t="shared" si="22"/>
        <v>24.87824950790742</v>
      </c>
      <c r="P361" s="55"/>
    </row>
    <row r="362" spans="1:16" ht="12" customHeight="1" x14ac:dyDescent="0.25">
      <c r="A362" s="149"/>
      <c r="B362" s="149"/>
      <c r="C362" s="149"/>
      <c r="D362" s="149"/>
      <c r="E362" s="360" t="s">
        <v>172</v>
      </c>
      <c r="F362" s="360"/>
      <c r="G362" s="148">
        <v>190</v>
      </c>
      <c r="H362" s="148">
        <v>3000</v>
      </c>
      <c r="I362" s="148"/>
      <c r="J362" s="287">
        <v>3000</v>
      </c>
      <c r="K362" s="361">
        <v>700</v>
      </c>
      <c r="L362" s="361"/>
      <c r="M362" s="361"/>
      <c r="N362" s="287">
        <f t="shared" si="23"/>
        <v>368.42105263157896</v>
      </c>
      <c r="O362" s="287">
        <f>SUM(K362/J362)*100</f>
        <v>23.333333333333332</v>
      </c>
      <c r="P362" s="55"/>
    </row>
    <row r="363" spans="1:16" ht="11.25" customHeight="1" x14ac:dyDescent="0.25">
      <c r="A363" s="373"/>
      <c r="B363" s="373"/>
      <c r="C363" s="373"/>
      <c r="D363" s="373"/>
      <c r="E363" s="360" t="s">
        <v>186</v>
      </c>
      <c r="F363" s="360"/>
      <c r="G363" s="101">
        <v>0</v>
      </c>
      <c r="H363" s="101">
        <v>775.87</v>
      </c>
      <c r="I363" s="148"/>
      <c r="J363" s="287">
        <v>775.87</v>
      </c>
      <c r="K363" s="361">
        <v>1019.49</v>
      </c>
      <c r="L363" s="361"/>
      <c r="M363" s="361"/>
      <c r="N363" s="287">
        <v>0</v>
      </c>
      <c r="O363" s="287">
        <f t="shared" si="22"/>
        <v>131.39959013752303</v>
      </c>
      <c r="P363" s="55"/>
    </row>
    <row r="364" spans="1:16" ht="11.25" customHeight="1" x14ac:dyDescent="0.25">
      <c r="A364" s="373"/>
      <c r="B364" s="373"/>
      <c r="C364" s="373"/>
      <c r="D364" s="373"/>
      <c r="E364" s="360" t="s">
        <v>200</v>
      </c>
      <c r="F364" s="360"/>
      <c r="G364" s="101">
        <v>0</v>
      </c>
      <c r="H364" s="101">
        <v>775.87</v>
      </c>
      <c r="I364" s="148"/>
      <c r="J364" s="287">
        <v>775.87</v>
      </c>
      <c r="K364" s="361">
        <v>1019.49</v>
      </c>
      <c r="L364" s="361"/>
      <c r="M364" s="361"/>
      <c r="N364" s="287">
        <v>0</v>
      </c>
      <c r="O364" s="287">
        <f t="shared" si="22"/>
        <v>131.39959013752303</v>
      </c>
      <c r="P364" s="55"/>
    </row>
    <row r="365" spans="1:16" ht="11.25" customHeight="1" x14ac:dyDescent="0.25">
      <c r="A365" s="263"/>
      <c r="B365" s="263"/>
      <c r="C365" s="263"/>
      <c r="D365" s="263"/>
      <c r="E365" s="360" t="s">
        <v>206</v>
      </c>
      <c r="F365" s="360"/>
      <c r="G365" s="264">
        <v>0</v>
      </c>
      <c r="H365" s="264">
        <v>0</v>
      </c>
      <c r="I365" s="264"/>
      <c r="J365" s="287">
        <v>200</v>
      </c>
      <c r="K365" s="264"/>
      <c r="L365" s="264"/>
      <c r="M365" s="264">
        <v>165.56</v>
      </c>
      <c r="N365" s="287">
        <v>0</v>
      </c>
      <c r="O365" s="287">
        <v>82.78</v>
      </c>
      <c r="P365" s="55"/>
    </row>
    <row r="366" spans="1:16" ht="11.25" customHeight="1" x14ac:dyDescent="0.25">
      <c r="A366" s="263"/>
      <c r="B366" s="263"/>
      <c r="C366" s="263"/>
      <c r="D366" s="263"/>
      <c r="E366" s="360" t="s">
        <v>219</v>
      </c>
      <c r="F366" s="360"/>
      <c r="G366" s="264">
        <v>0</v>
      </c>
      <c r="H366" s="264">
        <v>0</v>
      </c>
      <c r="I366" s="264"/>
      <c r="J366" s="287">
        <v>200</v>
      </c>
      <c r="K366" s="264"/>
      <c r="L366" s="264"/>
      <c r="M366" s="264">
        <v>165.56</v>
      </c>
      <c r="N366" s="287">
        <v>0</v>
      </c>
      <c r="O366" s="287">
        <v>82.78</v>
      </c>
      <c r="P366" s="55"/>
    </row>
    <row r="367" spans="1:16" ht="12" customHeight="1" x14ac:dyDescent="0.25">
      <c r="A367" s="373"/>
      <c r="B367" s="373"/>
      <c r="C367" s="373"/>
      <c r="D367" s="373"/>
      <c r="E367" s="360" t="s">
        <v>329</v>
      </c>
      <c r="F367" s="360"/>
      <c r="G367" s="101">
        <v>0</v>
      </c>
      <c r="H367" s="101">
        <v>1858.12</v>
      </c>
      <c r="I367" s="148"/>
      <c r="J367" s="287">
        <v>1858.12</v>
      </c>
      <c r="K367" s="361">
        <v>0</v>
      </c>
      <c r="L367" s="361"/>
      <c r="M367" s="361"/>
      <c r="N367" s="287">
        <v>0</v>
      </c>
      <c r="O367" s="287">
        <f t="shared" si="22"/>
        <v>0</v>
      </c>
      <c r="P367" s="55"/>
    </row>
    <row r="368" spans="1:16" ht="11.25" customHeight="1" x14ac:dyDescent="0.25">
      <c r="A368" s="373"/>
      <c r="B368" s="373"/>
      <c r="C368" s="373"/>
      <c r="D368" s="373"/>
      <c r="E368" s="360" t="s">
        <v>245</v>
      </c>
      <c r="F368" s="360"/>
      <c r="G368" s="101">
        <v>0</v>
      </c>
      <c r="H368" s="101">
        <v>1858.12</v>
      </c>
      <c r="I368" s="148"/>
      <c r="J368" s="287">
        <v>1858.12</v>
      </c>
      <c r="K368" s="361">
        <v>0</v>
      </c>
      <c r="L368" s="361"/>
      <c r="M368" s="361"/>
      <c r="N368" s="287">
        <v>0</v>
      </c>
      <c r="O368" s="287">
        <f t="shared" si="22"/>
        <v>0</v>
      </c>
      <c r="P368" s="55"/>
    </row>
    <row r="369" spans="1:16" ht="12" customHeight="1" x14ac:dyDescent="0.25">
      <c r="A369" s="373"/>
      <c r="B369" s="373"/>
      <c r="C369" s="373"/>
      <c r="D369" s="373"/>
      <c r="E369" s="360" t="s">
        <v>330</v>
      </c>
      <c r="F369" s="360"/>
      <c r="G369" s="101">
        <v>0</v>
      </c>
      <c r="H369" s="101">
        <v>1858.12</v>
      </c>
      <c r="I369" s="148"/>
      <c r="J369" s="287">
        <v>1858.12</v>
      </c>
      <c r="K369" s="361">
        <v>0</v>
      </c>
      <c r="L369" s="361"/>
      <c r="M369" s="361"/>
      <c r="N369" s="287">
        <v>0</v>
      </c>
      <c r="O369" s="287">
        <f t="shared" si="22"/>
        <v>0</v>
      </c>
      <c r="P369" s="55"/>
    </row>
    <row r="370" spans="1:16" ht="12" customHeight="1" x14ac:dyDescent="0.25">
      <c r="A370" s="149"/>
      <c r="B370" s="192" t="s">
        <v>314</v>
      </c>
      <c r="C370" s="192"/>
      <c r="D370" s="192"/>
      <c r="E370" s="409" t="s">
        <v>369</v>
      </c>
      <c r="F370" s="409"/>
      <c r="G370" s="188">
        <v>26377.93</v>
      </c>
      <c r="H370" s="188">
        <v>55500</v>
      </c>
      <c r="I370" s="410">
        <v>57500</v>
      </c>
      <c r="J370" s="410"/>
      <c r="K370" s="410">
        <v>22776.69</v>
      </c>
      <c r="L370" s="410"/>
      <c r="M370" s="410"/>
      <c r="N370" s="188">
        <f>SUM(K370/G370*100)</f>
        <v>86.347526132641946</v>
      </c>
      <c r="O370" s="424">
        <f>SUM(K370/I370*100)</f>
        <v>39.611634782608697</v>
      </c>
      <c r="P370" s="55"/>
    </row>
    <row r="371" spans="1:16" ht="12" customHeight="1" x14ac:dyDescent="0.25">
      <c r="A371" s="102"/>
      <c r="B371" s="412" t="s">
        <v>315</v>
      </c>
      <c r="C371" s="412"/>
      <c r="D371" s="412"/>
      <c r="E371" s="418" t="s">
        <v>318</v>
      </c>
      <c r="F371" s="418"/>
      <c r="G371" s="191">
        <v>4676.75</v>
      </c>
      <c r="H371" s="191">
        <v>10172.379999999999</v>
      </c>
      <c r="I371" s="386">
        <v>12172.38</v>
      </c>
      <c r="J371" s="386"/>
      <c r="K371" s="386">
        <v>5481.11</v>
      </c>
      <c r="L371" s="386"/>
      <c r="M371" s="386"/>
      <c r="N371" s="183">
        <f>SUM(K371/G371*100)</f>
        <v>117.19912332282033</v>
      </c>
      <c r="O371" s="425">
        <f>SUM(K371/I371*100)</f>
        <v>45.029074018392457</v>
      </c>
      <c r="P371" s="51"/>
    </row>
    <row r="372" spans="1:16" ht="12" customHeight="1" x14ac:dyDescent="0.25">
      <c r="A372" s="102"/>
      <c r="B372" s="102"/>
      <c r="C372" s="102"/>
      <c r="D372" s="102"/>
      <c r="E372" s="360" t="s">
        <v>328</v>
      </c>
      <c r="F372" s="360"/>
      <c r="G372" s="101">
        <v>3878.25</v>
      </c>
      <c r="H372" s="148">
        <v>10172.379999999999</v>
      </c>
      <c r="I372" s="361">
        <v>12172.38</v>
      </c>
      <c r="J372" s="361"/>
      <c r="K372" s="361">
        <v>5481.11</v>
      </c>
      <c r="L372" s="361"/>
      <c r="M372" s="361"/>
      <c r="N372" s="101">
        <f>SUM(K372/G372*100)</f>
        <v>141.32946560948881</v>
      </c>
      <c r="O372" s="287">
        <f>SUM(K372/I372*100)</f>
        <v>45.029074018392457</v>
      </c>
      <c r="P372" s="51"/>
    </row>
    <row r="373" spans="1:16" ht="12" customHeight="1" x14ac:dyDescent="0.25">
      <c r="A373" s="102"/>
      <c r="B373" s="102"/>
      <c r="C373" s="102"/>
      <c r="D373" s="102"/>
      <c r="E373" s="360" t="s">
        <v>145</v>
      </c>
      <c r="F373" s="360"/>
      <c r="G373" s="101">
        <v>3518.57</v>
      </c>
      <c r="H373" s="148">
        <v>9376.81</v>
      </c>
      <c r="I373" s="361">
        <v>9376.81</v>
      </c>
      <c r="J373" s="361"/>
      <c r="K373" s="361">
        <v>3800.09</v>
      </c>
      <c r="L373" s="361"/>
      <c r="M373" s="361"/>
      <c r="N373" s="287">
        <f t="shared" ref="N373:N391" si="24">SUM(K373/G373*100)</f>
        <v>108.00097766990567</v>
      </c>
      <c r="O373" s="287">
        <f t="shared" ref="O373:O387" si="25">SUM(K373/I373*100)</f>
        <v>40.526469023047291</v>
      </c>
      <c r="P373" s="51"/>
    </row>
    <row r="374" spans="1:16" ht="12" customHeight="1" x14ac:dyDescent="0.25">
      <c r="A374" s="102"/>
      <c r="B374" s="102"/>
      <c r="C374" s="102"/>
      <c r="D374" s="102"/>
      <c r="E374" s="360" t="s">
        <v>147</v>
      </c>
      <c r="F374" s="360"/>
      <c r="G374" s="101">
        <v>2917.23</v>
      </c>
      <c r="H374" s="148">
        <v>8154.16</v>
      </c>
      <c r="I374" s="361">
        <v>8154.16</v>
      </c>
      <c r="J374" s="361"/>
      <c r="K374" s="361">
        <v>3217.59</v>
      </c>
      <c r="L374" s="361"/>
      <c r="M374" s="361"/>
      <c r="N374" s="287">
        <f t="shared" si="24"/>
        <v>110.29606853076376</v>
      </c>
      <c r="O374" s="287">
        <f t="shared" si="25"/>
        <v>39.459490615832905</v>
      </c>
      <c r="P374" s="51"/>
    </row>
    <row r="375" spans="1:16" ht="12" customHeight="1" x14ac:dyDescent="0.25">
      <c r="A375" s="102"/>
      <c r="B375" s="102"/>
      <c r="C375" s="102"/>
      <c r="D375" s="102"/>
      <c r="E375" s="360" t="s">
        <v>149</v>
      </c>
      <c r="F375" s="360"/>
      <c r="G375" s="101">
        <v>2917.23</v>
      </c>
      <c r="H375" s="148">
        <v>8154.16</v>
      </c>
      <c r="I375" s="361">
        <v>8154.16</v>
      </c>
      <c r="J375" s="361"/>
      <c r="K375" s="361">
        <v>3217.59</v>
      </c>
      <c r="L375" s="361"/>
      <c r="M375" s="361"/>
      <c r="N375" s="287">
        <f t="shared" si="24"/>
        <v>110.29606853076376</v>
      </c>
      <c r="O375" s="287">
        <f t="shared" si="25"/>
        <v>39.459490615832905</v>
      </c>
      <c r="P375" s="51"/>
    </row>
    <row r="376" spans="1:16" ht="12" customHeight="1" x14ac:dyDescent="0.25">
      <c r="A376" s="149"/>
      <c r="B376" s="149"/>
      <c r="C376" s="149"/>
      <c r="D376" s="149"/>
      <c r="E376" s="360" t="s">
        <v>155</v>
      </c>
      <c r="F376" s="360"/>
      <c r="G376" s="148">
        <v>120</v>
      </c>
      <c r="H376" s="148">
        <v>240</v>
      </c>
      <c r="I376" s="148"/>
      <c r="J376" s="148">
        <v>240</v>
      </c>
      <c r="K376" s="361">
        <v>51.6</v>
      </c>
      <c r="L376" s="361"/>
      <c r="M376" s="361"/>
      <c r="N376" s="287">
        <f t="shared" si="24"/>
        <v>43</v>
      </c>
      <c r="O376" s="287">
        <f>SUM(K376/J376*100)</f>
        <v>21.5</v>
      </c>
      <c r="P376" s="55"/>
    </row>
    <row r="377" spans="1:16" ht="12" customHeight="1" x14ac:dyDescent="0.25">
      <c r="A377" s="149"/>
      <c r="B377" s="149"/>
      <c r="C377" s="149"/>
      <c r="D377" s="149"/>
      <c r="E377" s="360" t="s">
        <v>157</v>
      </c>
      <c r="F377" s="360"/>
      <c r="G377" s="148">
        <v>120</v>
      </c>
      <c r="H377" s="148">
        <v>240</v>
      </c>
      <c r="I377" s="148"/>
      <c r="J377" s="148">
        <v>240</v>
      </c>
      <c r="K377" s="361">
        <v>51.6</v>
      </c>
      <c r="L377" s="361"/>
      <c r="M377" s="361"/>
      <c r="N377" s="287">
        <f t="shared" si="24"/>
        <v>43</v>
      </c>
      <c r="O377" s="287">
        <f>SUM(K377/J377*100)</f>
        <v>21.5</v>
      </c>
      <c r="P377" s="55"/>
    </row>
    <row r="378" spans="1:16" ht="12" customHeight="1" x14ac:dyDescent="0.25">
      <c r="A378" s="102"/>
      <c r="B378" s="102"/>
      <c r="C378" s="102"/>
      <c r="D378" s="102"/>
      <c r="E378" s="360" t="s">
        <v>159</v>
      </c>
      <c r="F378" s="360"/>
      <c r="G378" s="101">
        <v>481.34</v>
      </c>
      <c r="H378" s="148">
        <v>982.65</v>
      </c>
      <c r="I378" s="361">
        <v>982.65</v>
      </c>
      <c r="J378" s="361"/>
      <c r="K378" s="361">
        <v>530.9</v>
      </c>
      <c r="L378" s="361"/>
      <c r="M378" s="361"/>
      <c r="N378" s="287">
        <f t="shared" si="24"/>
        <v>110.29625628453901</v>
      </c>
      <c r="O378" s="287">
        <f>SUM(K378/I378*100)</f>
        <v>54.027374955477534</v>
      </c>
      <c r="P378" s="51"/>
    </row>
    <row r="379" spans="1:16" ht="12" customHeight="1" x14ac:dyDescent="0.25">
      <c r="A379" s="102"/>
      <c r="B379" s="102"/>
      <c r="C379" s="102"/>
      <c r="D379" s="102"/>
      <c r="E379" s="360" t="s">
        <v>161</v>
      </c>
      <c r="F379" s="360"/>
      <c r="G379" s="101">
        <v>481.34</v>
      </c>
      <c r="H379" s="148">
        <v>982.65</v>
      </c>
      <c r="I379" s="361">
        <v>982.65</v>
      </c>
      <c r="J379" s="361"/>
      <c r="K379" s="361">
        <v>530.9</v>
      </c>
      <c r="L379" s="361"/>
      <c r="M379" s="361"/>
      <c r="N379" s="287">
        <f t="shared" si="24"/>
        <v>110.29625628453901</v>
      </c>
      <c r="O379" s="287">
        <f t="shared" si="25"/>
        <v>54.027374955477534</v>
      </c>
      <c r="P379" s="51"/>
    </row>
    <row r="380" spans="1:16" ht="12" customHeight="1" x14ac:dyDescent="0.25">
      <c r="A380" s="102"/>
      <c r="B380" s="102"/>
      <c r="C380" s="102"/>
      <c r="D380" s="102"/>
      <c r="E380" s="360" t="s">
        <v>164</v>
      </c>
      <c r="F380" s="360"/>
      <c r="G380" s="101">
        <v>359.68</v>
      </c>
      <c r="H380" s="148">
        <v>795.57</v>
      </c>
      <c r="I380" s="361">
        <v>2795.57</v>
      </c>
      <c r="J380" s="361"/>
      <c r="K380" s="361">
        <v>1681.02</v>
      </c>
      <c r="L380" s="361"/>
      <c r="M380" s="361"/>
      <c r="N380" s="287">
        <f t="shared" si="24"/>
        <v>467.3654359430605</v>
      </c>
      <c r="O380" s="287">
        <f t="shared" si="25"/>
        <v>60.13156529795355</v>
      </c>
      <c r="P380" s="51"/>
    </row>
    <row r="381" spans="1:16" ht="12" customHeight="1" x14ac:dyDescent="0.25">
      <c r="A381" s="102"/>
      <c r="B381" s="102"/>
      <c r="C381" s="102"/>
      <c r="D381" s="102"/>
      <c r="E381" s="360" t="s">
        <v>166</v>
      </c>
      <c r="F381" s="360"/>
      <c r="G381" s="101">
        <v>79.63</v>
      </c>
      <c r="H381" s="148">
        <v>95.57</v>
      </c>
      <c r="I381" s="361">
        <v>2095.5700000000002</v>
      </c>
      <c r="J381" s="361"/>
      <c r="K381" s="361">
        <v>1663.98</v>
      </c>
      <c r="L381" s="361"/>
      <c r="M381" s="361"/>
      <c r="N381" s="287">
        <f t="shared" si="24"/>
        <v>2089.639583071707</v>
      </c>
      <c r="O381" s="287">
        <f t="shared" si="25"/>
        <v>79.404648854488272</v>
      </c>
      <c r="P381" s="51"/>
    </row>
    <row r="382" spans="1:16" ht="12" customHeight="1" x14ac:dyDescent="0.25">
      <c r="A382" s="263"/>
      <c r="B382" s="263"/>
      <c r="C382" s="263"/>
      <c r="D382" s="263"/>
      <c r="E382" s="360" t="s">
        <v>168</v>
      </c>
      <c r="F382" s="360"/>
      <c r="G382" s="264">
        <v>0</v>
      </c>
      <c r="H382" s="264">
        <v>0</v>
      </c>
      <c r="I382" s="264"/>
      <c r="J382" s="264">
        <v>2000</v>
      </c>
      <c r="K382" s="264"/>
      <c r="L382" s="264"/>
      <c r="M382" s="264">
        <v>1627.02</v>
      </c>
      <c r="N382" s="287">
        <v>0</v>
      </c>
      <c r="O382" s="287">
        <v>81.349999999999994</v>
      </c>
      <c r="P382" s="55"/>
    </row>
    <row r="383" spans="1:16" ht="12" customHeight="1" x14ac:dyDescent="0.25">
      <c r="A383" s="149"/>
      <c r="B383" s="149"/>
      <c r="C383" s="149"/>
      <c r="D383" s="149"/>
      <c r="E383" s="360" t="s">
        <v>371</v>
      </c>
      <c r="F383" s="360"/>
      <c r="G383" s="148">
        <v>79.63</v>
      </c>
      <c r="H383" s="148">
        <v>95.57</v>
      </c>
      <c r="I383" s="148"/>
      <c r="J383" s="148">
        <v>95.57</v>
      </c>
      <c r="K383" s="361">
        <v>36.96</v>
      </c>
      <c r="L383" s="361"/>
      <c r="M383" s="361"/>
      <c r="N383" s="287">
        <f t="shared" si="24"/>
        <v>46.414667838754241</v>
      </c>
      <c r="O383" s="287">
        <f>SUM(K383/J383*100)</f>
        <v>38.673223815004718</v>
      </c>
      <c r="P383" s="55"/>
    </row>
    <row r="384" spans="1:16" ht="12" customHeight="1" x14ac:dyDescent="0.25">
      <c r="A384" s="102"/>
      <c r="B384" s="102"/>
      <c r="C384" s="102"/>
      <c r="D384" s="102"/>
      <c r="E384" s="360" t="s">
        <v>174</v>
      </c>
      <c r="F384" s="360"/>
      <c r="G384" s="101">
        <v>280.05</v>
      </c>
      <c r="H384" s="148">
        <v>0</v>
      </c>
      <c r="I384" s="361">
        <v>0</v>
      </c>
      <c r="J384" s="361"/>
      <c r="K384" s="361">
        <v>0</v>
      </c>
      <c r="L384" s="361"/>
      <c r="M384" s="361"/>
      <c r="N384" s="287">
        <f t="shared" si="24"/>
        <v>0</v>
      </c>
      <c r="O384" s="287">
        <v>0</v>
      </c>
      <c r="P384" s="51"/>
    </row>
    <row r="385" spans="1:17" ht="12" customHeight="1" x14ac:dyDescent="0.25">
      <c r="A385" s="149"/>
      <c r="B385" s="149"/>
      <c r="C385" s="149"/>
      <c r="D385" s="149"/>
      <c r="E385" s="360" t="s">
        <v>176</v>
      </c>
      <c r="F385" s="360"/>
      <c r="G385" s="148">
        <v>280.05</v>
      </c>
      <c r="H385" s="148">
        <v>0</v>
      </c>
      <c r="I385" s="361">
        <v>0</v>
      </c>
      <c r="J385" s="361"/>
      <c r="K385" s="361">
        <v>0</v>
      </c>
      <c r="L385" s="361"/>
      <c r="M385" s="361"/>
      <c r="N385" s="287">
        <f t="shared" si="24"/>
        <v>0</v>
      </c>
      <c r="O385" s="287">
        <v>0</v>
      </c>
      <c r="P385" s="55"/>
    </row>
    <row r="386" spans="1:17" ht="12" customHeight="1" x14ac:dyDescent="0.25">
      <c r="A386" s="102"/>
      <c r="B386" s="102"/>
      <c r="C386" s="102"/>
      <c r="D386" s="102"/>
      <c r="E386" s="360" t="s">
        <v>186</v>
      </c>
      <c r="F386" s="360"/>
      <c r="G386" s="101">
        <v>0</v>
      </c>
      <c r="H386" s="148">
        <v>700</v>
      </c>
      <c r="I386" s="361">
        <v>700</v>
      </c>
      <c r="J386" s="361"/>
      <c r="K386" s="361">
        <v>17.04</v>
      </c>
      <c r="L386" s="361"/>
      <c r="M386" s="361"/>
      <c r="N386" s="287">
        <v>0</v>
      </c>
      <c r="O386" s="287">
        <f t="shared" si="25"/>
        <v>2.4342857142857142</v>
      </c>
      <c r="P386" s="51"/>
    </row>
    <row r="387" spans="1:17" ht="12" customHeight="1" x14ac:dyDescent="0.25">
      <c r="A387" s="102"/>
      <c r="B387" s="102"/>
      <c r="C387" s="102"/>
      <c r="D387" s="102"/>
      <c r="E387" s="360" t="s">
        <v>204</v>
      </c>
      <c r="F387" s="360"/>
      <c r="G387" s="101">
        <v>0</v>
      </c>
      <c r="H387" s="148">
        <v>700</v>
      </c>
      <c r="I387" s="361">
        <v>700</v>
      </c>
      <c r="J387" s="361"/>
      <c r="K387" s="361">
        <v>17.04</v>
      </c>
      <c r="L387" s="361"/>
      <c r="M387" s="361"/>
      <c r="N387" s="287">
        <v>0</v>
      </c>
      <c r="O387" s="287">
        <f t="shared" si="25"/>
        <v>2.4342857142857142</v>
      </c>
      <c r="P387" s="51"/>
    </row>
    <row r="388" spans="1:17" ht="12" customHeight="1" x14ac:dyDescent="0.25">
      <c r="A388" s="102"/>
      <c r="B388" s="102"/>
      <c r="C388" s="102"/>
      <c r="D388" s="102"/>
      <c r="E388" s="360" t="s">
        <v>20</v>
      </c>
      <c r="F388" s="360"/>
      <c r="G388" s="101">
        <v>298.5</v>
      </c>
      <c r="H388" s="148">
        <v>0</v>
      </c>
      <c r="I388" s="361">
        <v>0</v>
      </c>
      <c r="J388" s="361"/>
      <c r="K388" s="361">
        <v>0</v>
      </c>
      <c r="L388" s="361"/>
      <c r="M388" s="361"/>
      <c r="N388" s="287">
        <f t="shared" si="24"/>
        <v>0</v>
      </c>
      <c r="O388" s="287">
        <v>0</v>
      </c>
      <c r="P388" s="51"/>
    </row>
    <row r="389" spans="1:17" ht="12" customHeight="1" x14ac:dyDescent="0.25">
      <c r="A389" s="102"/>
      <c r="B389" s="102"/>
      <c r="C389" s="102"/>
      <c r="D389" s="102"/>
      <c r="E389" s="360" t="s">
        <v>260</v>
      </c>
      <c r="F389" s="360"/>
      <c r="G389" s="101">
        <v>798.5</v>
      </c>
      <c r="H389" s="148">
        <v>0</v>
      </c>
      <c r="I389" s="361">
        <v>0</v>
      </c>
      <c r="J389" s="361"/>
      <c r="K389" s="361">
        <v>0</v>
      </c>
      <c r="L389" s="361"/>
      <c r="M389" s="361"/>
      <c r="N389" s="287">
        <f t="shared" si="24"/>
        <v>0</v>
      </c>
      <c r="O389" s="287">
        <v>0</v>
      </c>
      <c r="P389" s="51"/>
    </row>
    <row r="390" spans="1:17" ht="12" customHeight="1" x14ac:dyDescent="0.25">
      <c r="A390" s="102"/>
      <c r="B390" s="102"/>
      <c r="C390" s="102"/>
      <c r="D390" s="102"/>
      <c r="E390" s="360" t="s">
        <v>262</v>
      </c>
      <c r="F390" s="360"/>
      <c r="G390" s="101">
        <v>798.5</v>
      </c>
      <c r="H390" s="148">
        <v>0</v>
      </c>
      <c r="I390" s="361">
        <v>0</v>
      </c>
      <c r="J390" s="361"/>
      <c r="K390" s="361">
        <v>0</v>
      </c>
      <c r="L390" s="361"/>
      <c r="M390" s="361"/>
      <c r="N390" s="287">
        <f t="shared" si="24"/>
        <v>0</v>
      </c>
      <c r="O390" s="287">
        <v>0</v>
      </c>
      <c r="P390" s="51"/>
    </row>
    <row r="391" spans="1:17" ht="12" customHeight="1" x14ac:dyDescent="0.25">
      <c r="A391" s="102"/>
      <c r="B391" s="102"/>
      <c r="C391" s="102"/>
      <c r="D391" s="102"/>
      <c r="E391" s="360" t="s">
        <v>264</v>
      </c>
      <c r="F391" s="360"/>
      <c r="G391" s="101">
        <v>798.5</v>
      </c>
      <c r="H391" s="148">
        <v>0</v>
      </c>
      <c r="I391" s="361">
        <v>0</v>
      </c>
      <c r="J391" s="361"/>
      <c r="K391" s="361">
        <v>0</v>
      </c>
      <c r="L391" s="361"/>
      <c r="M391" s="361"/>
      <c r="N391" s="287">
        <f t="shared" si="24"/>
        <v>0</v>
      </c>
      <c r="O391" s="287">
        <v>0</v>
      </c>
      <c r="P391" s="51"/>
    </row>
    <row r="392" spans="1:17" ht="12" customHeight="1" x14ac:dyDescent="0.25">
      <c r="A392" s="102"/>
      <c r="B392" s="412" t="s">
        <v>315</v>
      </c>
      <c r="C392" s="412"/>
      <c r="D392" s="412"/>
      <c r="E392" s="390" t="s">
        <v>53</v>
      </c>
      <c r="F392" s="390"/>
      <c r="G392" s="183">
        <v>21701.18</v>
      </c>
      <c r="H392" s="183">
        <v>45327.62</v>
      </c>
      <c r="I392" s="386">
        <v>45327.62</v>
      </c>
      <c r="J392" s="386"/>
      <c r="K392" s="386">
        <v>17295.580000000002</v>
      </c>
      <c r="L392" s="386"/>
      <c r="M392" s="386"/>
      <c r="N392" s="183">
        <f>SUM(K392/G392*100)</f>
        <v>79.698799788767246</v>
      </c>
      <c r="O392" s="425">
        <f>SUM(K392/I392)*100</f>
        <v>38.156823587913955</v>
      </c>
      <c r="P392" s="51"/>
      <c r="Q392" s="27"/>
    </row>
    <row r="393" spans="1:17" ht="12" customHeight="1" x14ac:dyDescent="0.25">
      <c r="A393" s="102"/>
      <c r="B393" s="102"/>
      <c r="C393" s="102"/>
      <c r="D393" s="102"/>
      <c r="E393" s="360" t="s">
        <v>328</v>
      </c>
      <c r="F393" s="360"/>
      <c r="G393" s="101">
        <v>18507.18</v>
      </c>
      <c r="H393" s="148">
        <v>45327.62</v>
      </c>
      <c r="I393" s="287"/>
      <c r="J393" s="287">
        <v>45327.62</v>
      </c>
      <c r="K393" s="361">
        <v>17295.580000000002</v>
      </c>
      <c r="L393" s="361"/>
      <c r="M393" s="361"/>
      <c r="N393" s="101">
        <f>SUM(K393/G393*100)</f>
        <v>93.45335161812875</v>
      </c>
      <c r="O393" s="287">
        <f>SUM(K393/J393)*100</f>
        <v>38.156823587913955</v>
      </c>
      <c r="P393" s="51"/>
    </row>
    <row r="394" spans="1:17" ht="12" customHeight="1" x14ac:dyDescent="0.25">
      <c r="A394" s="102"/>
      <c r="B394" s="102"/>
      <c r="C394" s="102"/>
      <c r="D394" s="102"/>
      <c r="E394" s="360" t="s">
        <v>145</v>
      </c>
      <c r="F394" s="360"/>
      <c r="G394" s="101">
        <v>14074.26</v>
      </c>
      <c r="H394" s="148">
        <v>30145.35</v>
      </c>
      <c r="I394" s="287"/>
      <c r="J394" s="287">
        <v>30145.35</v>
      </c>
      <c r="K394" s="361">
        <v>15075.5</v>
      </c>
      <c r="L394" s="361"/>
      <c r="M394" s="361"/>
      <c r="N394" s="287">
        <f t="shared" ref="N394:N413" si="26">SUM(K394/G394*100)</f>
        <v>107.11397970479442</v>
      </c>
      <c r="O394" s="287">
        <f t="shared" ref="O394:O409" si="27">SUM(K394/J394)*100</f>
        <v>50.009371262897929</v>
      </c>
      <c r="P394" s="51"/>
    </row>
    <row r="395" spans="1:17" ht="12" customHeight="1" x14ac:dyDescent="0.25">
      <c r="A395" s="102"/>
      <c r="B395" s="102"/>
      <c r="C395" s="102"/>
      <c r="D395" s="102"/>
      <c r="E395" s="360" t="s">
        <v>147</v>
      </c>
      <c r="F395" s="360"/>
      <c r="G395" s="101">
        <v>11668.9</v>
      </c>
      <c r="H395" s="148">
        <v>25200</v>
      </c>
      <c r="I395" s="287"/>
      <c r="J395" s="287">
        <v>25200</v>
      </c>
      <c r="K395" s="361">
        <v>12870.37</v>
      </c>
      <c r="L395" s="361"/>
      <c r="M395" s="361"/>
      <c r="N395" s="287">
        <f t="shared" si="26"/>
        <v>110.29634327143091</v>
      </c>
      <c r="O395" s="287">
        <f t="shared" si="27"/>
        <v>51.072896825396832</v>
      </c>
      <c r="P395" s="51"/>
    </row>
    <row r="396" spans="1:17" ht="12" customHeight="1" x14ac:dyDescent="0.25">
      <c r="A396" s="102"/>
      <c r="B396" s="102"/>
      <c r="C396" s="102"/>
      <c r="D396" s="102"/>
      <c r="E396" s="360" t="s">
        <v>149</v>
      </c>
      <c r="F396" s="360"/>
      <c r="G396" s="101">
        <v>11668.9</v>
      </c>
      <c r="H396" s="148">
        <v>25200</v>
      </c>
      <c r="I396" s="287"/>
      <c r="J396" s="287">
        <v>25200</v>
      </c>
      <c r="K396" s="361">
        <v>12870.37</v>
      </c>
      <c r="L396" s="361"/>
      <c r="M396" s="361"/>
      <c r="N396" s="287">
        <f t="shared" si="26"/>
        <v>110.29634327143091</v>
      </c>
      <c r="O396" s="287">
        <f t="shared" si="27"/>
        <v>51.072896825396832</v>
      </c>
      <c r="P396" s="51"/>
    </row>
    <row r="397" spans="1:17" ht="12" customHeight="1" x14ac:dyDescent="0.25">
      <c r="A397" s="102"/>
      <c r="B397" s="102"/>
      <c r="C397" s="102"/>
      <c r="D397" s="102"/>
      <c r="E397" s="360" t="s">
        <v>155</v>
      </c>
      <c r="F397" s="360"/>
      <c r="G397" s="101">
        <v>480</v>
      </c>
      <c r="H397" s="148">
        <v>960</v>
      </c>
      <c r="I397" s="287"/>
      <c r="J397" s="287">
        <v>960</v>
      </c>
      <c r="K397" s="361">
        <v>81.510000000000005</v>
      </c>
      <c r="L397" s="361"/>
      <c r="M397" s="361"/>
      <c r="N397" s="287">
        <f t="shared" si="26"/>
        <v>16.981249999999999</v>
      </c>
      <c r="O397" s="287">
        <f t="shared" si="27"/>
        <v>8.4906249999999996</v>
      </c>
      <c r="P397" s="51"/>
    </row>
    <row r="398" spans="1:17" ht="12" customHeight="1" x14ac:dyDescent="0.25">
      <c r="A398" s="102"/>
      <c r="B398" s="102"/>
      <c r="C398" s="102"/>
      <c r="D398" s="102"/>
      <c r="E398" s="360" t="s">
        <v>157</v>
      </c>
      <c r="F398" s="360"/>
      <c r="G398" s="101">
        <v>480</v>
      </c>
      <c r="H398" s="148">
        <v>960</v>
      </c>
      <c r="I398" s="287"/>
      <c r="J398" s="287">
        <v>960</v>
      </c>
      <c r="K398" s="361">
        <v>81.510000000000005</v>
      </c>
      <c r="L398" s="361"/>
      <c r="M398" s="361"/>
      <c r="N398" s="287">
        <f t="shared" si="26"/>
        <v>16.981249999999999</v>
      </c>
      <c r="O398" s="287">
        <f t="shared" si="27"/>
        <v>8.4906249999999996</v>
      </c>
      <c r="P398" s="51"/>
    </row>
    <row r="399" spans="1:17" ht="12" customHeight="1" x14ac:dyDescent="0.25">
      <c r="A399" s="149"/>
      <c r="B399" s="149"/>
      <c r="C399" s="149"/>
      <c r="D399" s="149"/>
      <c r="E399" s="360" t="s">
        <v>159</v>
      </c>
      <c r="F399" s="360"/>
      <c r="G399" s="148">
        <v>1925.36</v>
      </c>
      <c r="H399" s="148">
        <v>3985.35</v>
      </c>
      <c r="I399" s="287"/>
      <c r="J399" s="287">
        <v>3985.35</v>
      </c>
      <c r="K399" s="148"/>
      <c r="L399" s="148"/>
      <c r="M399" s="148">
        <v>2123.62</v>
      </c>
      <c r="N399" s="287">
        <f t="shared" si="26"/>
        <v>0</v>
      </c>
      <c r="O399" s="287">
        <f t="shared" si="27"/>
        <v>0</v>
      </c>
      <c r="P399" s="55"/>
    </row>
    <row r="400" spans="1:17" ht="12" customHeight="1" x14ac:dyDescent="0.25">
      <c r="A400" s="149"/>
      <c r="B400" s="149"/>
      <c r="C400" s="149"/>
      <c r="D400" s="149"/>
      <c r="E400" s="360" t="s">
        <v>161</v>
      </c>
      <c r="F400" s="360"/>
      <c r="G400" s="148">
        <v>1925.36</v>
      </c>
      <c r="H400" s="148">
        <v>3985.35</v>
      </c>
      <c r="I400" s="287"/>
      <c r="J400" s="287">
        <v>3985.35</v>
      </c>
      <c r="K400" s="148"/>
      <c r="L400" s="148"/>
      <c r="M400" s="148">
        <v>2123.62</v>
      </c>
      <c r="N400" s="287">
        <f t="shared" si="26"/>
        <v>0</v>
      </c>
      <c r="O400" s="287">
        <f t="shared" si="27"/>
        <v>0</v>
      </c>
      <c r="P400" s="55"/>
    </row>
    <row r="401" spans="1:16" ht="12" customHeight="1" x14ac:dyDescent="0.25">
      <c r="A401" s="102"/>
      <c r="B401" s="102"/>
      <c r="C401" s="102"/>
      <c r="D401" s="102"/>
      <c r="E401" s="360" t="s">
        <v>164</v>
      </c>
      <c r="F401" s="360"/>
      <c r="G401" s="101">
        <v>4432.92</v>
      </c>
      <c r="H401" s="148">
        <v>15182.27</v>
      </c>
      <c r="I401" s="287"/>
      <c r="J401" s="287">
        <v>15182.27</v>
      </c>
      <c r="K401" s="361">
        <v>2220.08</v>
      </c>
      <c r="L401" s="361"/>
      <c r="M401" s="361"/>
      <c r="N401" s="287">
        <f t="shared" si="26"/>
        <v>50.081661748914932</v>
      </c>
      <c r="O401" s="287">
        <f t="shared" si="27"/>
        <v>14.622846254216265</v>
      </c>
      <c r="P401" s="51"/>
    </row>
    <row r="402" spans="1:16" ht="12" customHeight="1" x14ac:dyDescent="0.25">
      <c r="A402" s="149"/>
      <c r="B402" s="149"/>
      <c r="C402" s="149"/>
      <c r="D402" s="149"/>
      <c r="E402" s="360" t="s">
        <v>166</v>
      </c>
      <c r="F402" s="360"/>
      <c r="G402" s="148">
        <v>2162.9699999999998</v>
      </c>
      <c r="H402" s="148">
        <v>6382.27</v>
      </c>
      <c r="I402" s="287"/>
      <c r="J402" s="287">
        <v>6382.27</v>
      </c>
      <c r="K402" s="148"/>
      <c r="L402" s="148"/>
      <c r="M402" s="148">
        <v>2151.9299999999998</v>
      </c>
      <c r="N402" s="287">
        <f t="shared" si="26"/>
        <v>0</v>
      </c>
      <c r="O402" s="287">
        <f t="shared" si="27"/>
        <v>0</v>
      </c>
      <c r="P402" s="55"/>
    </row>
    <row r="403" spans="1:16" ht="12" customHeight="1" x14ac:dyDescent="0.25">
      <c r="A403" s="149"/>
      <c r="B403" s="149"/>
      <c r="C403" s="149"/>
      <c r="D403" s="149"/>
      <c r="E403" s="360" t="s">
        <v>168</v>
      </c>
      <c r="F403" s="360"/>
      <c r="G403" s="148">
        <v>1844.4</v>
      </c>
      <c r="H403" s="148">
        <v>6000</v>
      </c>
      <c r="I403" s="287"/>
      <c r="J403" s="287">
        <v>6000</v>
      </c>
      <c r="K403" s="148"/>
      <c r="L403" s="148"/>
      <c r="M403" s="148">
        <v>2004.11</v>
      </c>
      <c r="N403" s="287">
        <f t="shared" si="26"/>
        <v>0</v>
      </c>
      <c r="O403" s="287">
        <f t="shared" si="27"/>
        <v>0</v>
      </c>
      <c r="P403" s="55"/>
    </row>
    <row r="404" spans="1:16" ht="12" customHeight="1" x14ac:dyDescent="0.25">
      <c r="A404" s="149"/>
      <c r="B404" s="149"/>
      <c r="C404" s="149"/>
      <c r="D404" s="149"/>
      <c r="E404" s="360" t="s">
        <v>370</v>
      </c>
      <c r="F404" s="360"/>
      <c r="G404" s="148">
        <v>318.57</v>
      </c>
      <c r="H404" s="148">
        <v>382.27</v>
      </c>
      <c r="I404" s="287"/>
      <c r="J404" s="287">
        <v>382.27</v>
      </c>
      <c r="K404" s="148"/>
      <c r="L404" s="148"/>
      <c r="M404" s="148">
        <v>147.82</v>
      </c>
      <c r="N404" s="287">
        <f t="shared" si="26"/>
        <v>0</v>
      </c>
      <c r="O404" s="287">
        <f t="shared" si="27"/>
        <v>0</v>
      </c>
      <c r="P404" s="55"/>
    </row>
    <row r="405" spans="1:16" ht="12" customHeight="1" x14ac:dyDescent="0.25">
      <c r="A405" s="102"/>
      <c r="B405" s="102"/>
      <c r="C405" s="102"/>
      <c r="D405" s="102"/>
      <c r="E405" s="360" t="s">
        <v>174</v>
      </c>
      <c r="F405" s="360"/>
      <c r="G405" s="101">
        <v>2194.9499999999998</v>
      </c>
      <c r="H405" s="148">
        <v>6000</v>
      </c>
      <c r="I405" s="287"/>
      <c r="J405" s="287">
        <v>6000</v>
      </c>
      <c r="K405" s="361">
        <v>0</v>
      </c>
      <c r="L405" s="361"/>
      <c r="M405" s="361"/>
      <c r="N405" s="287">
        <f t="shared" si="26"/>
        <v>0</v>
      </c>
      <c r="O405" s="287">
        <f t="shared" si="27"/>
        <v>0</v>
      </c>
      <c r="P405" s="51"/>
    </row>
    <row r="406" spans="1:16" ht="12" customHeight="1" x14ac:dyDescent="0.25">
      <c r="A406" s="149"/>
      <c r="B406" s="149"/>
      <c r="C406" s="149"/>
      <c r="D406" s="149"/>
      <c r="E406" s="360" t="s">
        <v>176</v>
      </c>
      <c r="F406" s="360"/>
      <c r="G406" s="148">
        <v>1120.23</v>
      </c>
      <c r="H406" s="148">
        <v>3000</v>
      </c>
      <c r="I406" s="287"/>
      <c r="J406" s="287">
        <v>3000</v>
      </c>
      <c r="K406" s="148"/>
      <c r="L406" s="148"/>
      <c r="M406" s="148">
        <v>0</v>
      </c>
      <c r="N406" s="287">
        <f t="shared" si="26"/>
        <v>0</v>
      </c>
      <c r="O406" s="287">
        <f t="shared" si="27"/>
        <v>0</v>
      </c>
      <c r="P406" s="55"/>
    </row>
    <row r="407" spans="1:16" ht="12" customHeight="1" x14ac:dyDescent="0.25">
      <c r="A407" s="102"/>
      <c r="B407" s="102"/>
      <c r="C407" s="102"/>
      <c r="D407" s="102"/>
      <c r="E407" s="360" t="s">
        <v>180</v>
      </c>
      <c r="F407" s="360"/>
      <c r="G407" s="101">
        <v>1074.72</v>
      </c>
      <c r="H407" s="148">
        <v>3000</v>
      </c>
      <c r="I407" s="287"/>
      <c r="J407" s="287">
        <v>3000</v>
      </c>
      <c r="K407" s="361">
        <v>0</v>
      </c>
      <c r="L407" s="361"/>
      <c r="M407" s="361"/>
      <c r="N407" s="287">
        <f t="shared" si="26"/>
        <v>0</v>
      </c>
      <c r="O407" s="287">
        <f t="shared" si="27"/>
        <v>0</v>
      </c>
      <c r="P407" s="51"/>
    </row>
    <row r="408" spans="1:16" ht="12" customHeight="1" x14ac:dyDescent="0.25">
      <c r="A408" s="102"/>
      <c r="B408" s="102"/>
      <c r="C408" s="102"/>
      <c r="D408" s="102"/>
      <c r="E408" s="360" t="s">
        <v>186</v>
      </c>
      <c r="F408" s="360"/>
      <c r="G408" s="101">
        <v>75</v>
      </c>
      <c r="H408" s="148">
        <v>2800</v>
      </c>
      <c r="I408" s="287"/>
      <c r="J408" s="287">
        <v>2800</v>
      </c>
      <c r="K408" s="361">
        <v>68.150000000000006</v>
      </c>
      <c r="L408" s="361"/>
      <c r="M408" s="361"/>
      <c r="N408" s="287">
        <f t="shared" si="26"/>
        <v>90.866666666666674</v>
      </c>
      <c r="O408" s="287">
        <f t="shared" si="27"/>
        <v>2.4339285714285714</v>
      </c>
      <c r="P408" s="51"/>
    </row>
    <row r="409" spans="1:16" ht="12" customHeight="1" x14ac:dyDescent="0.25">
      <c r="A409" s="102"/>
      <c r="B409" s="102"/>
      <c r="C409" s="102"/>
      <c r="D409" s="102"/>
      <c r="E409" s="103" t="s">
        <v>204</v>
      </c>
      <c r="F409" s="103"/>
      <c r="G409" s="101">
        <v>75</v>
      </c>
      <c r="H409" s="148">
        <v>2800</v>
      </c>
      <c r="I409" s="287"/>
      <c r="J409" s="287">
        <v>2800</v>
      </c>
      <c r="K409" s="361">
        <v>68.150000000000006</v>
      </c>
      <c r="L409" s="361"/>
      <c r="M409" s="361"/>
      <c r="N409" s="287">
        <f t="shared" si="26"/>
        <v>90.866666666666674</v>
      </c>
      <c r="O409" s="287">
        <f t="shared" si="27"/>
        <v>2.4339285714285714</v>
      </c>
      <c r="P409" s="51"/>
    </row>
    <row r="410" spans="1:16" ht="12" customHeight="1" x14ac:dyDescent="0.25">
      <c r="A410" s="102"/>
      <c r="B410" s="102"/>
      <c r="C410" s="102"/>
      <c r="D410" s="102"/>
      <c r="E410" s="360" t="s">
        <v>20</v>
      </c>
      <c r="F410" s="360"/>
      <c r="G410" s="101">
        <v>3194</v>
      </c>
      <c r="H410" s="148">
        <v>0</v>
      </c>
      <c r="I410" s="287"/>
      <c r="J410" s="287">
        <v>0</v>
      </c>
      <c r="K410" s="361">
        <v>0</v>
      </c>
      <c r="L410" s="361"/>
      <c r="M410" s="361"/>
      <c r="N410" s="287">
        <f t="shared" si="26"/>
        <v>0</v>
      </c>
      <c r="O410" s="287">
        <v>0</v>
      </c>
      <c r="P410" s="51"/>
    </row>
    <row r="411" spans="1:16" ht="12" customHeight="1" x14ac:dyDescent="0.25">
      <c r="A411" s="102"/>
      <c r="B411" s="102"/>
      <c r="C411" s="102"/>
      <c r="D411" s="102"/>
      <c r="E411" s="360" t="s">
        <v>260</v>
      </c>
      <c r="F411" s="360"/>
      <c r="G411" s="101">
        <v>3194</v>
      </c>
      <c r="H411" s="148">
        <v>0</v>
      </c>
      <c r="I411" s="287"/>
      <c r="J411" s="287">
        <v>0</v>
      </c>
      <c r="K411" s="361">
        <v>0</v>
      </c>
      <c r="L411" s="361"/>
      <c r="M411" s="361"/>
      <c r="N411" s="287">
        <f t="shared" si="26"/>
        <v>0</v>
      </c>
      <c r="O411" s="287">
        <v>0</v>
      </c>
      <c r="P411" s="51"/>
    </row>
    <row r="412" spans="1:16" ht="12" customHeight="1" x14ac:dyDescent="0.25">
      <c r="A412" s="102"/>
      <c r="B412" s="102"/>
      <c r="C412" s="102"/>
      <c r="D412" s="102"/>
      <c r="E412" s="360" t="s">
        <v>262</v>
      </c>
      <c r="F412" s="360"/>
      <c r="G412" s="101">
        <v>3194</v>
      </c>
      <c r="H412" s="148">
        <v>0</v>
      </c>
      <c r="I412" s="287"/>
      <c r="J412" s="287">
        <v>0</v>
      </c>
      <c r="K412" s="361">
        <v>0</v>
      </c>
      <c r="L412" s="361"/>
      <c r="M412" s="361"/>
      <c r="N412" s="287">
        <f t="shared" si="26"/>
        <v>0</v>
      </c>
      <c r="O412" s="287">
        <v>0</v>
      </c>
      <c r="P412" s="51"/>
    </row>
    <row r="413" spans="1:16" ht="12" customHeight="1" x14ac:dyDescent="0.25">
      <c r="A413" s="102"/>
      <c r="B413" s="102"/>
      <c r="C413" s="102"/>
      <c r="D413" s="102"/>
      <c r="E413" s="360" t="s">
        <v>264</v>
      </c>
      <c r="F413" s="360"/>
      <c r="G413" s="101">
        <v>3194</v>
      </c>
      <c r="H413" s="148">
        <v>0</v>
      </c>
      <c r="I413" s="287"/>
      <c r="J413" s="287">
        <v>0</v>
      </c>
      <c r="K413" s="361">
        <v>0</v>
      </c>
      <c r="L413" s="361"/>
      <c r="M413" s="361"/>
      <c r="N413" s="287">
        <f t="shared" si="26"/>
        <v>0</v>
      </c>
      <c r="O413" s="287">
        <v>0</v>
      </c>
      <c r="P413" s="51"/>
    </row>
    <row r="414" spans="1:16" ht="12" customHeight="1" x14ac:dyDescent="0.25">
      <c r="A414" s="149"/>
      <c r="B414" s="192" t="s">
        <v>314</v>
      </c>
      <c r="C414" s="192"/>
      <c r="D414" s="192"/>
      <c r="E414" s="409" t="s">
        <v>372</v>
      </c>
      <c r="F414" s="409"/>
      <c r="G414" s="188">
        <v>21458.639999999999</v>
      </c>
      <c r="H414" s="188">
        <v>94565.440000000002</v>
      </c>
      <c r="I414" s="188"/>
      <c r="J414" s="188">
        <v>94565.440000000002</v>
      </c>
      <c r="K414" s="410">
        <v>36314.120000000003</v>
      </c>
      <c r="L414" s="410"/>
      <c r="M414" s="410"/>
      <c r="N414" s="188">
        <v>0</v>
      </c>
      <c r="O414" s="424">
        <f>SUM(K414/J414*100)</f>
        <v>38.401047993854839</v>
      </c>
      <c r="P414" s="55"/>
    </row>
    <row r="415" spans="1:16" ht="12" customHeight="1" x14ac:dyDescent="0.25">
      <c r="A415" s="102"/>
      <c r="B415" s="412" t="s">
        <v>315</v>
      </c>
      <c r="C415" s="412"/>
      <c r="D415" s="412"/>
      <c r="E415" s="390" t="s">
        <v>53</v>
      </c>
      <c r="F415" s="390"/>
      <c r="G415" s="191">
        <v>21458.639999999999</v>
      </c>
      <c r="H415" s="182">
        <v>94565.440000000002</v>
      </c>
      <c r="I415" s="292"/>
      <c r="J415" s="292">
        <v>94565.440000000002</v>
      </c>
      <c r="K415" s="420">
        <v>36314.120000000003</v>
      </c>
      <c r="L415" s="420"/>
      <c r="M415" s="420"/>
      <c r="N415" s="183">
        <v>0</v>
      </c>
      <c r="O415" s="425">
        <f>SUM(K415/J415*100)</f>
        <v>38.401047993854839</v>
      </c>
      <c r="P415" s="51"/>
    </row>
    <row r="416" spans="1:16" ht="12" customHeight="1" x14ac:dyDescent="0.25">
      <c r="A416" s="102"/>
      <c r="B416" s="102"/>
      <c r="C416" s="102"/>
      <c r="D416" s="102"/>
      <c r="E416" s="360" t="s">
        <v>328</v>
      </c>
      <c r="F416" s="360"/>
      <c r="G416" s="101">
        <v>21458.639999999999</v>
      </c>
      <c r="H416" s="148">
        <v>94565.440000000002</v>
      </c>
      <c r="I416" s="287"/>
      <c r="J416" s="287">
        <v>94565.440000000002</v>
      </c>
      <c r="K416" s="415">
        <v>36314.120000000003</v>
      </c>
      <c r="L416" s="415"/>
      <c r="M416" s="415"/>
      <c r="N416" s="101">
        <v>0</v>
      </c>
      <c r="O416" s="287">
        <f>SUM(K416/J416)*100</f>
        <v>38.401047993854839</v>
      </c>
      <c r="P416" s="51"/>
    </row>
    <row r="417" spans="1:16" ht="12" customHeight="1" x14ac:dyDescent="0.25">
      <c r="A417" s="102"/>
      <c r="B417" s="102"/>
      <c r="C417" s="102"/>
      <c r="D417" s="102"/>
      <c r="E417" s="360" t="s">
        <v>145</v>
      </c>
      <c r="F417" s="360"/>
      <c r="G417" s="101">
        <v>20695.52</v>
      </c>
      <c r="H417" s="148">
        <v>85210</v>
      </c>
      <c r="I417" s="287"/>
      <c r="J417" s="287">
        <v>85210</v>
      </c>
      <c r="K417" s="415">
        <v>34018.480000000003</v>
      </c>
      <c r="L417" s="415"/>
      <c r="M417" s="415"/>
      <c r="N417" s="101">
        <v>0</v>
      </c>
      <c r="O417" s="287">
        <f t="shared" ref="O417:O435" si="28">SUM(K417/J417)*100</f>
        <v>39.923107616476941</v>
      </c>
      <c r="P417" s="51"/>
    </row>
    <row r="418" spans="1:16" ht="12" customHeight="1" x14ac:dyDescent="0.25">
      <c r="A418" s="102"/>
      <c r="B418" s="102"/>
      <c r="C418" s="102"/>
      <c r="D418" s="102"/>
      <c r="E418" s="360" t="s">
        <v>147</v>
      </c>
      <c r="F418" s="360"/>
      <c r="G418" s="101">
        <v>18380.259999999998</v>
      </c>
      <c r="H418" s="148">
        <v>76800</v>
      </c>
      <c r="I418" s="287"/>
      <c r="J418" s="287">
        <v>76800</v>
      </c>
      <c r="K418" s="415">
        <v>30641.25</v>
      </c>
      <c r="L418" s="415"/>
      <c r="M418" s="415"/>
      <c r="N418" s="101">
        <v>0</v>
      </c>
      <c r="O418" s="287">
        <f t="shared" si="28"/>
        <v>39.8974609375</v>
      </c>
      <c r="P418" s="51"/>
    </row>
    <row r="419" spans="1:16" ht="12" customHeight="1" x14ac:dyDescent="0.25">
      <c r="A419" s="102"/>
      <c r="B419" s="102"/>
      <c r="C419" s="102"/>
      <c r="D419" s="102"/>
      <c r="E419" s="360" t="s">
        <v>149</v>
      </c>
      <c r="F419" s="360"/>
      <c r="G419" s="101">
        <v>18380.259999999998</v>
      </c>
      <c r="H419" s="148">
        <v>76800</v>
      </c>
      <c r="I419" s="287"/>
      <c r="J419" s="287">
        <v>76800</v>
      </c>
      <c r="K419" s="415">
        <v>30641.25</v>
      </c>
      <c r="L419" s="415"/>
      <c r="M419" s="415"/>
      <c r="N419" s="101">
        <v>0</v>
      </c>
      <c r="O419" s="287">
        <f t="shared" si="28"/>
        <v>39.8974609375</v>
      </c>
      <c r="P419" s="51"/>
    </row>
    <row r="420" spans="1:16" ht="12" customHeight="1" x14ac:dyDescent="0.25">
      <c r="A420" s="102"/>
      <c r="B420" s="102"/>
      <c r="C420" s="102"/>
      <c r="D420" s="102"/>
      <c r="E420" s="360" t="s">
        <v>155</v>
      </c>
      <c r="F420" s="360"/>
      <c r="G420" s="101">
        <v>600</v>
      </c>
      <c r="H420" s="148">
        <v>1200</v>
      </c>
      <c r="I420" s="287"/>
      <c r="J420" s="287">
        <v>1200</v>
      </c>
      <c r="K420" s="415">
        <v>600</v>
      </c>
      <c r="L420" s="415"/>
      <c r="M420" s="415"/>
      <c r="N420" s="101">
        <v>0</v>
      </c>
      <c r="O420" s="287">
        <f t="shared" si="28"/>
        <v>50</v>
      </c>
      <c r="P420" s="51"/>
    </row>
    <row r="421" spans="1:16" ht="12" customHeight="1" x14ac:dyDescent="0.25">
      <c r="A421" s="102"/>
      <c r="B421" s="102"/>
      <c r="C421" s="102"/>
      <c r="D421" s="102"/>
      <c r="E421" s="360" t="s">
        <v>157</v>
      </c>
      <c r="F421" s="360"/>
      <c r="G421" s="101">
        <v>600</v>
      </c>
      <c r="H421" s="148">
        <v>1200</v>
      </c>
      <c r="I421" s="287"/>
      <c r="J421" s="287">
        <v>1200</v>
      </c>
      <c r="K421" s="415">
        <v>600</v>
      </c>
      <c r="L421" s="415"/>
      <c r="M421" s="415"/>
      <c r="N421" s="101">
        <v>0</v>
      </c>
      <c r="O421" s="287">
        <f t="shared" si="28"/>
        <v>50</v>
      </c>
      <c r="P421" s="51"/>
    </row>
    <row r="422" spans="1:16" ht="12" customHeight="1" x14ac:dyDescent="0.25">
      <c r="A422" s="102"/>
      <c r="B422" s="102"/>
      <c r="C422" s="102"/>
      <c r="D422" s="102"/>
      <c r="E422" s="360" t="s">
        <v>159</v>
      </c>
      <c r="F422" s="360"/>
      <c r="G422" s="101">
        <v>1715.26</v>
      </c>
      <c r="H422" s="148">
        <v>7210</v>
      </c>
      <c r="I422" s="287"/>
      <c r="J422" s="287">
        <v>7210</v>
      </c>
      <c r="K422" s="415">
        <v>2777.23</v>
      </c>
      <c r="L422" s="415"/>
      <c r="M422" s="415"/>
      <c r="N422" s="101">
        <v>0</v>
      </c>
      <c r="O422" s="287">
        <f t="shared" si="28"/>
        <v>38.519140083217749</v>
      </c>
      <c r="P422" s="51"/>
    </row>
    <row r="423" spans="1:16" ht="12" customHeight="1" x14ac:dyDescent="0.25">
      <c r="A423" s="102"/>
      <c r="B423" s="102"/>
      <c r="C423" s="102"/>
      <c r="D423" s="102"/>
      <c r="E423" s="360" t="s">
        <v>161</v>
      </c>
      <c r="F423" s="360"/>
      <c r="G423" s="101">
        <v>1715.26</v>
      </c>
      <c r="H423" s="148">
        <v>7210</v>
      </c>
      <c r="I423" s="287"/>
      <c r="J423" s="287">
        <v>7210</v>
      </c>
      <c r="K423" s="415">
        <v>2777.23</v>
      </c>
      <c r="L423" s="415"/>
      <c r="M423" s="415"/>
      <c r="N423" s="101">
        <v>0</v>
      </c>
      <c r="O423" s="287">
        <f t="shared" si="28"/>
        <v>38.519140083217749</v>
      </c>
      <c r="P423" s="51"/>
    </row>
    <row r="424" spans="1:16" ht="12" customHeight="1" x14ac:dyDescent="0.25">
      <c r="A424" s="102"/>
      <c r="B424" s="102"/>
      <c r="C424" s="102"/>
      <c r="D424" s="102"/>
      <c r="E424" s="360" t="s">
        <v>164</v>
      </c>
      <c r="F424" s="360"/>
      <c r="G424" s="101">
        <v>763.12</v>
      </c>
      <c r="H424" s="148">
        <v>5615.44</v>
      </c>
      <c r="I424" s="287"/>
      <c r="J424" s="287">
        <v>5615.44</v>
      </c>
      <c r="K424" s="415">
        <v>2295.64</v>
      </c>
      <c r="L424" s="415"/>
      <c r="M424" s="415"/>
      <c r="N424" s="101">
        <v>0</v>
      </c>
      <c r="O424" s="287">
        <f t="shared" si="28"/>
        <v>40.880857065519358</v>
      </c>
      <c r="P424" s="51"/>
    </row>
    <row r="425" spans="1:16" ht="12" customHeight="1" x14ac:dyDescent="0.25">
      <c r="A425" s="102"/>
      <c r="B425" s="102"/>
      <c r="C425" s="102"/>
      <c r="D425" s="102"/>
      <c r="E425" s="360" t="s">
        <v>166</v>
      </c>
      <c r="F425" s="360"/>
      <c r="G425" s="101">
        <v>738.23</v>
      </c>
      <c r="H425" s="148">
        <v>3774</v>
      </c>
      <c r="I425" s="287"/>
      <c r="J425" s="287">
        <v>3774</v>
      </c>
      <c r="K425" s="415">
        <v>1260.47</v>
      </c>
      <c r="L425" s="415"/>
      <c r="M425" s="415"/>
      <c r="N425" s="101">
        <v>0</v>
      </c>
      <c r="O425" s="287">
        <f t="shared" si="28"/>
        <v>33.39878113407525</v>
      </c>
      <c r="P425" s="51"/>
    </row>
    <row r="426" spans="1:16" ht="12" customHeight="1" x14ac:dyDescent="0.25">
      <c r="A426" s="102"/>
      <c r="B426" s="102"/>
      <c r="C426" s="102"/>
      <c r="D426" s="102"/>
      <c r="E426" s="360" t="s">
        <v>168</v>
      </c>
      <c r="F426" s="360"/>
      <c r="G426" s="101">
        <v>204.3</v>
      </c>
      <c r="H426" s="148">
        <v>1000</v>
      </c>
      <c r="I426" s="287"/>
      <c r="J426" s="287">
        <v>1000</v>
      </c>
      <c r="K426" s="415">
        <v>0</v>
      </c>
      <c r="L426" s="415"/>
      <c r="M426" s="415"/>
      <c r="N426" s="101">
        <v>0</v>
      </c>
      <c r="O426" s="287">
        <f t="shared" si="28"/>
        <v>0</v>
      </c>
      <c r="P426" s="51"/>
    </row>
    <row r="427" spans="1:16" ht="12" customHeight="1" x14ac:dyDescent="0.25">
      <c r="A427" s="102"/>
      <c r="B427" s="102"/>
      <c r="C427" s="102"/>
      <c r="D427" s="102"/>
      <c r="E427" s="360" t="s">
        <v>370</v>
      </c>
      <c r="F427" s="360"/>
      <c r="G427" s="101">
        <v>453.93</v>
      </c>
      <c r="H427" s="148">
        <v>1274</v>
      </c>
      <c r="I427" s="287"/>
      <c r="J427" s="287">
        <v>1274</v>
      </c>
      <c r="K427" s="415">
        <v>610.47</v>
      </c>
      <c r="L427" s="415"/>
      <c r="M427" s="415"/>
      <c r="N427" s="101">
        <v>0</v>
      </c>
      <c r="O427" s="287">
        <f t="shared" si="28"/>
        <v>47.917582417582423</v>
      </c>
      <c r="P427" s="51"/>
    </row>
    <row r="428" spans="1:16" ht="12" customHeight="1" x14ac:dyDescent="0.25">
      <c r="A428" s="102"/>
      <c r="B428" s="102"/>
      <c r="C428" s="102"/>
      <c r="D428" s="102"/>
      <c r="E428" s="360" t="s">
        <v>172</v>
      </c>
      <c r="F428" s="360"/>
      <c r="G428" s="101">
        <v>80</v>
      </c>
      <c r="H428" s="148">
        <v>1500</v>
      </c>
      <c r="I428" s="287"/>
      <c r="J428" s="287">
        <v>1500</v>
      </c>
      <c r="K428" s="415">
        <v>650</v>
      </c>
      <c r="L428" s="415"/>
      <c r="M428" s="415"/>
      <c r="N428" s="101">
        <v>0</v>
      </c>
      <c r="O428" s="287">
        <f t="shared" si="28"/>
        <v>43.333333333333336</v>
      </c>
      <c r="P428" s="51"/>
    </row>
    <row r="429" spans="1:16" ht="12" customHeight="1" x14ac:dyDescent="0.25">
      <c r="A429" s="149"/>
      <c r="B429" s="149"/>
      <c r="C429" s="149"/>
      <c r="D429" s="149"/>
      <c r="E429" s="360" t="s">
        <v>186</v>
      </c>
      <c r="F429" s="360"/>
      <c r="G429" s="148">
        <v>0</v>
      </c>
      <c r="H429" s="148">
        <v>1400</v>
      </c>
      <c r="I429" s="287"/>
      <c r="J429" s="287">
        <v>1400</v>
      </c>
      <c r="K429" s="150"/>
      <c r="L429" s="150"/>
      <c r="M429" s="150">
        <v>1011.8</v>
      </c>
      <c r="N429" s="148">
        <v>0</v>
      </c>
      <c r="O429" s="287">
        <f t="shared" si="28"/>
        <v>0</v>
      </c>
      <c r="P429" s="55"/>
    </row>
    <row r="430" spans="1:16" ht="12" customHeight="1" x14ac:dyDescent="0.25">
      <c r="A430" s="149"/>
      <c r="B430" s="149"/>
      <c r="C430" s="149"/>
      <c r="D430" s="149"/>
      <c r="E430" s="360" t="s">
        <v>200</v>
      </c>
      <c r="F430" s="360"/>
      <c r="G430" s="148">
        <v>0</v>
      </c>
      <c r="H430" s="148">
        <v>1400</v>
      </c>
      <c r="I430" s="287"/>
      <c r="J430" s="287">
        <v>1400</v>
      </c>
      <c r="K430" s="150"/>
      <c r="L430" s="150"/>
      <c r="M430" s="150">
        <v>1011.8</v>
      </c>
      <c r="N430" s="148">
        <v>0</v>
      </c>
      <c r="O430" s="287">
        <f t="shared" si="28"/>
        <v>0</v>
      </c>
      <c r="P430" s="55"/>
    </row>
    <row r="431" spans="1:16" ht="12" customHeight="1" x14ac:dyDescent="0.25">
      <c r="A431" s="102"/>
      <c r="B431" s="102"/>
      <c r="C431" s="102"/>
      <c r="D431" s="102"/>
      <c r="E431" s="360" t="s">
        <v>206</v>
      </c>
      <c r="F431" s="360"/>
      <c r="G431" s="101">
        <v>24.89</v>
      </c>
      <c r="H431" s="148">
        <v>441.44</v>
      </c>
      <c r="I431" s="287"/>
      <c r="J431" s="287">
        <v>441.44</v>
      </c>
      <c r="K431" s="415">
        <v>23.37</v>
      </c>
      <c r="L431" s="415"/>
      <c r="M431" s="415"/>
      <c r="N431" s="101">
        <v>0</v>
      </c>
      <c r="O431" s="287">
        <f t="shared" si="28"/>
        <v>5.2940376948169634</v>
      </c>
      <c r="P431" s="51"/>
    </row>
    <row r="432" spans="1:16" ht="12" customHeight="1" x14ac:dyDescent="0.25">
      <c r="A432" s="102"/>
      <c r="B432" s="102"/>
      <c r="C432" s="102"/>
      <c r="D432" s="102"/>
      <c r="E432" s="360" t="s">
        <v>219</v>
      </c>
      <c r="F432" s="360"/>
      <c r="G432" s="101">
        <v>24.89</v>
      </c>
      <c r="H432" s="148">
        <v>441.44</v>
      </c>
      <c r="I432" s="287"/>
      <c r="J432" s="287">
        <v>441.44</v>
      </c>
      <c r="K432" s="415">
        <v>23.37</v>
      </c>
      <c r="L432" s="415"/>
      <c r="M432" s="415"/>
      <c r="N432" s="101">
        <v>0</v>
      </c>
      <c r="O432" s="287">
        <f t="shared" si="28"/>
        <v>5.2940376948169634</v>
      </c>
      <c r="P432" s="51"/>
    </row>
    <row r="433" spans="1:16" ht="12" customHeight="1" x14ac:dyDescent="0.25">
      <c r="A433" s="149"/>
      <c r="B433" s="149"/>
      <c r="C433" s="149"/>
      <c r="D433" s="149"/>
      <c r="E433" s="360" t="s">
        <v>329</v>
      </c>
      <c r="F433" s="360"/>
      <c r="G433" s="148">
        <v>0</v>
      </c>
      <c r="H433" s="148">
        <v>3740</v>
      </c>
      <c r="I433" s="287"/>
      <c r="J433" s="287">
        <v>3740</v>
      </c>
      <c r="K433" s="150"/>
      <c r="L433" s="150"/>
      <c r="M433" s="150">
        <v>0</v>
      </c>
      <c r="N433" s="148">
        <v>0</v>
      </c>
      <c r="O433" s="287">
        <f t="shared" si="28"/>
        <v>0</v>
      </c>
      <c r="P433" s="55"/>
    </row>
    <row r="434" spans="1:16" ht="12" customHeight="1" x14ac:dyDescent="0.25">
      <c r="A434" s="149"/>
      <c r="B434" s="149"/>
      <c r="C434" s="149"/>
      <c r="D434" s="149"/>
      <c r="E434" s="360" t="s">
        <v>245</v>
      </c>
      <c r="F434" s="360"/>
      <c r="G434" s="148">
        <v>0</v>
      </c>
      <c r="H434" s="148">
        <v>3740</v>
      </c>
      <c r="I434" s="287"/>
      <c r="J434" s="287">
        <v>3740</v>
      </c>
      <c r="K434" s="150"/>
      <c r="L434" s="150"/>
      <c r="M434" s="150">
        <v>0</v>
      </c>
      <c r="N434" s="148">
        <v>0</v>
      </c>
      <c r="O434" s="287">
        <f t="shared" si="28"/>
        <v>0</v>
      </c>
      <c r="P434" s="55"/>
    </row>
    <row r="435" spans="1:16" ht="12" customHeight="1" x14ac:dyDescent="0.25">
      <c r="A435" s="149"/>
      <c r="B435" s="149"/>
      <c r="C435" s="149"/>
      <c r="D435" s="149"/>
      <c r="E435" s="360" t="s">
        <v>330</v>
      </c>
      <c r="F435" s="360"/>
      <c r="G435" s="148">
        <v>0</v>
      </c>
      <c r="H435" s="148">
        <v>3740</v>
      </c>
      <c r="I435" s="287"/>
      <c r="J435" s="287">
        <v>3740</v>
      </c>
      <c r="K435" s="150"/>
      <c r="L435" s="150"/>
      <c r="M435" s="150">
        <v>0</v>
      </c>
      <c r="N435" s="148">
        <v>0</v>
      </c>
      <c r="O435" s="287">
        <f t="shared" si="28"/>
        <v>0</v>
      </c>
      <c r="P435" s="55"/>
    </row>
    <row r="436" spans="1:16" ht="12" customHeight="1" x14ac:dyDescent="0.25">
      <c r="A436" s="263"/>
      <c r="B436" s="269" t="s">
        <v>314</v>
      </c>
      <c r="C436" s="269"/>
      <c r="D436" s="269"/>
      <c r="E436" s="409" t="s">
        <v>417</v>
      </c>
      <c r="F436" s="409"/>
      <c r="G436" s="188">
        <v>0</v>
      </c>
      <c r="H436" s="188">
        <v>526793</v>
      </c>
      <c r="I436" s="410">
        <v>517073</v>
      </c>
      <c r="J436" s="410"/>
      <c r="K436" s="410">
        <v>132535.28</v>
      </c>
      <c r="L436" s="410"/>
      <c r="M436" s="410"/>
      <c r="N436" s="188">
        <v>0</v>
      </c>
      <c r="O436" s="424">
        <f>SUM(K436/I436*100)</f>
        <v>25.631831482208504</v>
      </c>
      <c r="P436" s="55"/>
    </row>
    <row r="437" spans="1:16" s="281" customFormat="1" ht="12" customHeight="1" x14ac:dyDescent="0.2">
      <c r="A437" s="279"/>
      <c r="B437" s="390" t="s">
        <v>315</v>
      </c>
      <c r="C437" s="390"/>
      <c r="D437" s="390"/>
      <c r="E437" s="390" t="s">
        <v>318</v>
      </c>
      <c r="F437" s="390"/>
      <c r="G437" s="268">
        <v>0</v>
      </c>
      <c r="H437" s="268">
        <v>34004</v>
      </c>
      <c r="I437" s="267"/>
      <c r="J437" s="267">
        <v>37784</v>
      </c>
      <c r="K437" s="267"/>
      <c r="L437" s="267"/>
      <c r="M437" s="267">
        <v>14211.22</v>
      </c>
      <c r="N437" s="268">
        <v>0</v>
      </c>
      <c r="O437" s="428">
        <f>SUM(M437/J437)*100</f>
        <v>37.611740419225065</v>
      </c>
      <c r="P437" s="280"/>
    </row>
    <row r="438" spans="1:16" ht="12" customHeight="1" x14ac:dyDescent="0.25">
      <c r="A438" s="263"/>
      <c r="B438" s="263"/>
      <c r="C438" s="263"/>
      <c r="D438" s="263"/>
      <c r="E438" s="360" t="s">
        <v>328</v>
      </c>
      <c r="F438" s="360"/>
      <c r="G438" s="264">
        <v>0</v>
      </c>
      <c r="H438" s="264">
        <v>7334</v>
      </c>
      <c r="I438" s="264"/>
      <c r="J438" s="264">
        <v>11114</v>
      </c>
      <c r="K438" s="265"/>
      <c r="L438" s="265"/>
      <c r="M438" s="265">
        <v>2012.62</v>
      </c>
      <c r="N438" s="264">
        <v>0</v>
      </c>
      <c r="O438" s="289">
        <f>SUM(M438/J438)*100</f>
        <v>18.108871693359728</v>
      </c>
      <c r="P438" s="55"/>
    </row>
    <row r="439" spans="1:16" ht="12" customHeight="1" x14ac:dyDescent="0.25">
      <c r="A439" s="263"/>
      <c r="B439" s="263"/>
      <c r="C439" s="263"/>
      <c r="D439" s="263"/>
      <c r="E439" s="360" t="s">
        <v>145</v>
      </c>
      <c r="F439" s="360"/>
      <c r="G439" s="264">
        <v>0</v>
      </c>
      <c r="H439" s="264">
        <v>5570</v>
      </c>
      <c r="I439" s="264"/>
      <c r="J439" s="264">
        <v>5570</v>
      </c>
      <c r="K439" s="265"/>
      <c r="L439" s="265"/>
      <c r="M439" s="265">
        <v>1520.32</v>
      </c>
      <c r="N439" s="264">
        <v>0</v>
      </c>
      <c r="O439" s="289">
        <f t="shared" ref="O439:O462" si="29">SUM(M439/J439)*100</f>
        <v>27.294793536804306</v>
      </c>
      <c r="P439" s="55"/>
    </row>
    <row r="440" spans="1:16" ht="12" customHeight="1" x14ac:dyDescent="0.25">
      <c r="A440" s="263"/>
      <c r="B440" s="263"/>
      <c r="C440" s="263"/>
      <c r="D440" s="263"/>
      <c r="E440" s="360" t="s">
        <v>147</v>
      </c>
      <c r="F440" s="360"/>
      <c r="G440" s="264">
        <v>0</v>
      </c>
      <c r="H440" s="264">
        <v>4600</v>
      </c>
      <c r="I440" s="264"/>
      <c r="J440" s="264">
        <v>4600</v>
      </c>
      <c r="K440" s="265"/>
      <c r="L440" s="265"/>
      <c r="M440" s="265">
        <v>1288.3699999999999</v>
      </c>
      <c r="N440" s="264">
        <v>0</v>
      </c>
      <c r="O440" s="289">
        <f t="shared" si="29"/>
        <v>28.00804347826087</v>
      </c>
      <c r="P440" s="55"/>
    </row>
    <row r="441" spans="1:16" ht="12" customHeight="1" x14ac:dyDescent="0.25">
      <c r="A441" s="263"/>
      <c r="B441" s="263"/>
      <c r="C441" s="263"/>
      <c r="D441" s="263"/>
      <c r="E441" s="360" t="s">
        <v>149</v>
      </c>
      <c r="F441" s="360"/>
      <c r="G441" s="264">
        <v>0</v>
      </c>
      <c r="H441" s="264">
        <v>4600</v>
      </c>
      <c r="I441" s="264"/>
      <c r="J441" s="264">
        <v>4600</v>
      </c>
      <c r="K441" s="265"/>
      <c r="L441" s="265"/>
      <c r="M441" s="265">
        <v>1288.3699999999999</v>
      </c>
      <c r="N441" s="264">
        <v>0</v>
      </c>
      <c r="O441" s="289">
        <f t="shared" si="29"/>
        <v>28.00804347826087</v>
      </c>
      <c r="P441" s="55"/>
    </row>
    <row r="442" spans="1:16" ht="12" customHeight="1" x14ac:dyDescent="0.25">
      <c r="A442" s="263"/>
      <c r="B442" s="263"/>
      <c r="C442" s="263"/>
      <c r="D442" s="263"/>
      <c r="E442" s="360" t="s">
        <v>155</v>
      </c>
      <c r="F442" s="360"/>
      <c r="G442" s="264">
        <v>0</v>
      </c>
      <c r="H442" s="264">
        <v>225</v>
      </c>
      <c r="I442" s="264"/>
      <c r="J442" s="264">
        <v>225</v>
      </c>
      <c r="K442" s="265"/>
      <c r="L442" s="265"/>
      <c r="M442" s="265">
        <v>19.350000000000001</v>
      </c>
      <c r="N442" s="264">
        <v>0</v>
      </c>
      <c r="O442" s="289">
        <f t="shared" si="29"/>
        <v>8.6000000000000014</v>
      </c>
      <c r="P442" s="55"/>
    </row>
    <row r="443" spans="1:16" ht="12" customHeight="1" x14ac:dyDescent="0.25">
      <c r="A443" s="263"/>
      <c r="B443" s="263"/>
      <c r="C443" s="263"/>
      <c r="D443" s="263"/>
      <c r="E443" s="360" t="s">
        <v>157</v>
      </c>
      <c r="F443" s="360"/>
      <c r="G443" s="264">
        <v>0</v>
      </c>
      <c r="H443" s="264">
        <v>225</v>
      </c>
      <c r="I443" s="264"/>
      <c r="J443" s="264">
        <v>225</v>
      </c>
      <c r="K443" s="265"/>
      <c r="L443" s="265"/>
      <c r="M443" s="265">
        <v>19.350000000000001</v>
      </c>
      <c r="N443" s="264">
        <v>0</v>
      </c>
      <c r="O443" s="289">
        <f t="shared" si="29"/>
        <v>8.6000000000000014</v>
      </c>
      <c r="P443" s="55"/>
    </row>
    <row r="444" spans="1:16" ht="12" customHeight="1" x14ac:dyDescent="0.25">
      <c r="A444" s="263"/>
      <c r="B444" s="263"/>
      <c r="C444" s="263"/>
      <c r="D444" s="263"/>
      <c r="E444" s="360" t="s">
        <v>159</v>
      </c>
      <c r="F444" s="360"/>
      <c r="G444" s="264">
        <v>0</v>
      </c>
      <c r="H444" s="264">
        <v>745</v>
      </c>
      <c r="I444" s="264"/>
      <c r="J444" s="264">
        <v>745</v>
      </c>
      <c r="K444" s="265"/>
      <c r="L444" s="265"/>
      <c r="M444" s="265">
        <v>212.6</v>
      </c>
      <c r="N444" s="264">
        <v>0</v>
      </c>
      <c r="O444" s="289">
        <f t="shared" si="29"/>
        <v>28.53691275167785</v>
      </c>
      <c r="P444" s="55"/>
    </row>
    <row r="445" spans="1:16" ht="12" customHeight="1" x14ac:dyDescent="0.25">
      <c r="A445" s="263"/>
      <c r="B445" s="263"/>
      <c r="C445" s="263"/>
      <c r="D445" s="263"/>
      <c r="E445" s="360" t="s">
        <v>161</v>
      </c>
      <c r="F445" s="360"/>
      <c r="G445" s="264">
        <v>0</v>
      </c>
      <c r="H445" s="264">
        <v>745</v>
      </c>
      <c r="I445" s="264"/>
      <c r="J445" s="264">
        <v>745</v>
      </c>
      <c r="K445" s="265"/>
      <c r="L445" s="265"/>
      <c r="M445" s="265">
        <v>212.6</v>
      </c>
      <c r="N445" s="264">
        <v>0</v>
      </c>
      <c r="O445" s="289">
        <f t="shared" si="29"/>
        <v>28.53691275167785</v>
      </c>
      <c r="P445" s="55"/>
    </row>
    <row r="446" spans="1:16" ht="12" customHeight="1" x14ac:dyDescent="0.25">
      <c r="A446" s="263"/>
      <c r="B446" s="263"/>
      <c r="C446" s="263"/>
      <c r="D446" s="263"/>
      <c r="E446" s="360" t="s">
        <v>164</v>
      </c>
      <c r="F446" s="360"/>
      <c r="G446" s="264">
        <v>0</v>
      </c>
      <c r="H446" s="264">
        <v>1714</v>
      </c>
      <c r="I446" s="264"/>
      <c r="J446" s="264">
        <v>5494</v>
      </c>
      <c r="K446" s="265"/>
      <c r="L446" s="265"/>
      <c r="M446" s="265">
        <v>492.3</v>
      </c>
      <c r="N446" s="264">
        <v>0</v>
      </c>
      <c r="O446" s="289">
        <f t="shared" si="29"/>
        <v>8.9606843829632332</v>
      </c>
      <c r="P446" s="55"/>
    </row>
    <row r="447" spans="1:16" ht="12" customHeight="1" x14ac:dyDescent="0.25">
      <c r="A447" s="263"/>
      <c r="B447" s="263"/>
      <c r="C447" s="263"/>
      <c r="D447" s="263"/>
      <c r="E447" s="360" t="s">
        <v>166</v>
      </c>
      <c r="F447" s="360"/>
      <c r="G447" s="264">
        <v>0</v>
      </c>
      <c r="H447" s="264">
        <v>144</v>
      </c>
      <c r="I447" s="264"/>
      <c r="J447" s="264">
        <v>144</v>
      </c>
      <c r="K447" s="265"/>
      <c r="L447" s="265"/>
      <c r="M447" s="265">
        <v>187.5</v>
      </c>
      <c r="N447" s="264">
        <v>0</v>
      </c>
      <c r="O447" s="289">
        <f t="shared" si="29"/>
        <v>130.20833333333331</v>
      </c>
      <c r="P447" s="55"/>
    </row>
    <row r="448" spans="1:16" ht="12" customHeight="1" x14ac:dyDescent="0.25">
      <c r="A448" s="263"/>
      <c r="B448" s="263"/>
      <c r="C448" s="263"/>
      <c r="D448" s="263"/>
      <c r="E448" s="360" t="s">
        <v>370</v>
      </c>
      <c r="F448" s="360"/>
      <c r="G448" s="264">
        <v>0</v>
      </c>
      <c r="H448" s="264">
        <v>144</v>
      </c>
      <c r="I448" s="264"/>
      <c r="J448" s="264">
        <v>144</v>
      </c>
      <c r="K448" s="265"/>
      <c r="L448" s="265"/>
      <c r="M448" s="265">
        <v>0</v>
      </c>
      <c r="N448" s="264">
        <v>0</v>
      </c>
      <c r="O448" s="289">
        <f t="shared" si="29"/>
        <v>0</v>
      </c>
      <c r="P448" s="55"/>
    </row>
    <row r="449" spans="1:16" ht="12" customHeight="1" x14ac:dyDescent="0.25">
      <c r="A449" s="263"/>
      <c r="B449" s="263"/>
      <c r="C449" s="263"/>
      <c r="D449" s="263"/>
      <c r="E449" s="360" t="s">
        <v>172</v>
      </c>
      <c r="F449" s="360"/>
      <c r="G449" s="264">
        <v>0</v>
      </c>
      <c r="H449" s="264">
        <v>0</v>
      </c>
      <c r="I449" s="264"/>
      <c r="J449" s="264">
        <v>0</v>
      </c>
      <c r="K449" s="265"/>
      <c r="L449" s="265"/>
      <c r="M449" s="265">
        <v>187.5</v>
      </c>
      <c r="N449" s="264">
        <v>0</v>
      </c>
      <c r="O449" s="289">
        <v>0</v>
      </c>
      <c r="P449" s="55"/>
    </row>
    <row r="450" spans="1:16" ht="12" customHeight="1" x14ac:dyDescent="0.25">
      <c r="A450" s="263"/>
      <c r="B450" s="263"/>
      <c r="C450" s="263"/>
      <c r="D450" s="263"/>
      <c r="E450" s="360" t="s">
        <v>174</v>
      </c>
      <c r="F450" s="360"/>
      <c r="G450" s="264">
        <v>0</v>
      </c>
      <c r="H450" s="264">
        <v>810</v>
      </c>
      <c r="I450" s="264"/>
      <c r="J450" s="264">
        <v>810</v>
      </c>
      <c r="K450" s="265"/>
      <c r="L450" s="265"/>
      <c r="M450" s="265">
        <v>4.0999999999999996</v>
      </c>
      <c r="N450" s="264">
        <v>0</v>
      </c>
      <c r="O450" s="289">
        <f t="shared" si="29"/>
        <v>0.50617283950617276</v>
      </c>
      <c r="P450" s="55"/>
    </row>
    <row r="451" spans="1:16" ht="12" customHeight="1" x14ac:dyDescent="0.25">
      <c r="A451" s="263"/>
      <c r="B451" s="263"/>
      <c r="C451" s="263"/>
      <c r="D451" s="263"/>
      <c r="E451" s="360" t="s">
        <v>176</v>
      </c>
      <c r="F451" s="360"/>
      <c r="G451" s="264">
        <v>0</v>
      </c>
      <c r="H451" s="264">
        <v>0</v>
      </c>
      <c r="I451" s="264"/>
      <c r="J451" s="264">
        <v>0</v>
      </c>
      <c r="K451" s="265"/>
      <c r="L451" s="265"/>
      <c r="M451" s="265">
        <v>4.0999999999999996</v>
      </c>
      <c r="N451" s="264">
        <v>0</v>
      </c>
      <c r="O451" s="289">
        <v>0</v>
      </c>
      <c r="P451" s="55"/>
    </row>
    <row r="452" spans="1:16" ht="12" customHeight="1" x14ac:dyDescent="0.25">
      <c r="A452" s="263"/>
      <c r="B452" s="263"/>
      <c r="C452" s="263"/>
      <c r="D452" s="263"/>
      <c r="E452" s="262" t="s">
        <v>180</v>
      </c>
      <c r="F452" s="262"/>
      <c r="G452" s="264">
        <v>0</v>
      </c>
      <c r="H452" s="264">
        <v>810</v>
      </c>
      <c r="I452" s="264"/>
      <c r="J452" s="264">
        <v>810</v>
      </c>
      <c r="K452" s="265"/>
      <c r="L452" s="265"/>
      <c r="M452" s="265">
        <v>0</v>
      </c>
      <c r="N452" s="264">
        <v>0</v>
      </c>
      <c r="O452" s="289">
        <f t="shared" si="29"/>
        <v>0</v>
      </c>
      <c r="P452" s="55"/>
    </row>
    <row r="453" spans="1:16" ht="12" customHeight="1" x14ac:dyDescent="0.25">
      <c r="A453" s="263"/>
      <c r="B453" s="263"/>
      <c r="C453" s="263"/>
      <c r="D453" s="263"/>
      <c r="E453" s="360" t="s">
        <v>186</v>
      </c>
      <c r="F453" s="360"/>
      <c r="G453" s="264">
        <v>0</v>
      </c>
      <c r="H453" s="264">
        <v>760</v>
      </c>
      <c r="I453" s="264"/>
      <c r="J453" s="264">
        <v>4540</v>
      </c>
      <c r="K453" s="265"/>
      <c r="L453" s="265"/>
      <c r="M453" s="265">
        <v>300.7</v>
      </c>
      <c r="N453" s="264">
        <v>0</v>
      </c>
      <c r="O453" s="289">
        <f t="shared" si="29"/>
        <v>6.6233480176211446</v>
      </c>
      <c r="P453" s="55"/>
    </row>
    <row r="454" spans="1:16" ht="12" customHeight="1" x14ac:dyDescent="0.25">
      <c r="A454" s="286"/>
      <c r="B454" s="286"/>
      <c r="C454" s="286"/>
      <c r="D454" s="286"/>
      <c r="E454" s="360" t="s">
        <v>202</v>
      </c>
      <c r="F454" s="360"/>
      <c r="G454" s="287">
        <v>0</v>
      </c>
      <c r="H454" s="287">
        <v>0</v>
      </c>
      <c r="I454" s="287"/>
      <c r="J454" s="287">
        <v>3780</v>
      </c>
      <c r="K454" s="294"/>
      <c r="L454" s="294"/>
      <c r="M454" s="294">
        <v>0</v>
      </c>
      <c r="N454" s="287">
        <v>0</v>
      </c>
      <c r="O454" s="289">
        <f t="shared" si="29"/>
        <v>0</v>
      </c>
      <c r="P454" s="55"/>
    </row>
    <row r="455" spans="1:16" ht="12" customHeight="1" x14ac:dyDescent="0.25">
      <c r="A455" s="263"/>
      <c r="B455" s="263"/>
      <c r="C455" s="263"/>
      <c r="D455" s="263"/>
      <c r="E455" s="262" t="s">
        <v>204</v>
      </c>
      <c r="F455" s="262"/>
      <c r="G455" s="264">
        <v>0</v>
      </c>
      <c r="H455" s="264">
        <v>760</v>
      </c>
      <c r="I455" s="264"/>
      <c r="J455" s="264">
        <v>760</v>
      </c>
      <c r="K455" s="265"/>
      <c r="L455" s="265"/>
      <c r="M455" s="265">
        <v>300.7</v>
      </c>
      <c r="N455" s="264">
        <v>0</v>
      </c>
      <c r="O455" s="289">
        <f t="shared" si="29"/>
        <v>39.565789473684212</v>
      </c>
      <c r="P455" s="55"/>
    </row>
    <row r="456" spans="1:16" ht="12" customHeight="1" x14ac:dyDescent="0.25">
      <c r="A456" s="263"/>
      <c r="B456" s="263"/>
      <c r="C456" s="263"/>
      <c r="D456" s="263"/>
      <c r="E456" s="360" t="s">
        <v>221</v>
      </c>
      <c r="F456" s="360"/>
      <c r="G456" s="264">
        <v>0</v>
      </c>
      <c r="H456" s="264">
        <v>50</v>
      </c>
      <c r="I456" s="264"/>
      <c r="J456" s="264">
        <v>50</v>
      </c>
      <c r="K456" s="265"/>
      <c r="L456" s="265"/>
      <c r="M456" s="265">
        <v>0</v>
      </c>
      <c r="N456" s="264">
        <v>0</v>
      </c>
      <c r="O456" s="289">
        <f t="shared" si="29"/>
        <v>0</v>
      </c>
      <c r="P456" s="55"/>
    </row>
    <row r="457" spans="1:16" ht="12" customHeight="1" x14ac:dyDescent="0.25">
      <c r="A457" s="263"/>
      <c r="B457" s="263"/>
      <c r="C457" s="263"/>
      <c r="D457" s="263"/>
      <c r="E457" s="360" t="s">
        <v>223</v>
      </c>
      <c r="F457" s="360"/>
      <c r="G457" s="264">
        <v>0</v>
      </c>
      <c r="H457" s="264">
        <v>50</v>
      </c>
      <c r="I457" s="264"/>
      <c r="J457" s="264">
        <v>50</v>
      </c>
      <c r="K457" s="265"/>
      <c r="L457" s="265"/>
      <c r="M457" s="265">
        <v>0</v>
      </c>
      <c r="N457" s="264">
        <v>0</v>
      </c>
      <c r="O457" s="289">
        <f t="shared" si="29"/>
        <v>0</v>
      </c>
      <c r="P457" s="55"/>
    </row>
    <row r="458" spans="1:16" ht="12" customHeight="1" x14ac:dyDescent="0.25">
      <c r="A458" s="263"/>
      <c r="B458" s="263"/>
      <c r="C458" s="263"/>
      <c r="D458" s="263"/>
      <c r="E458" s="262" t="s">
        <v>225</v>
      </c>
      <c r="F458" s="262"/>
      <c r="G458" s="264">
        <v>0</v>
      </c>
      <c r="H458" s="264">
        <v>50</v>
      </c>
      <c r="I458" s="264"/>
      <c r="J458" s="264">
        <v>50</v>
      </c>
      <c r="K458" s="265"/>
      <c r="L458" s="265"/>
      <c r="M458" s="265">
        <v>0</v>
      </c>
      <c r="N458" s="264">
        <v>0</v>
      </c>
      <c r="O458" s="289">
        <f t="shared" si="29"/>
        <v>0</v>
      </c>
      <c r="P458" s="55"/>
    </row>
    <row r="459" spans="1:16" ht="12" customHeight="1" x14ac:dyDescent="0.25">
      <c r="A459" s="263"/>
      <c r="B459" s="263"/>
      <c r="C459" s="263"/>
      <c r="D459" s="263"/>
      <c r="E459" s="360" t="s">
        <v>20</v>
      </c>
      <c r="F459" s="360"/>
      <c r="G459" s="264">
        <v>0</v>
      </c>
      <c r="H459" s="264">
        <v>26670</v>
      </c>
      <c r="I459" s="264"/>
      <c r="J459" s="264">
        <v>26670</v>
      </c>
      <c r="K459" s="265"/>
      <c r="L459" s="265"/>
      <c r="M459" s="265">
        <v>12198.6</v>
      </c>
      <c r="N459" s="264">
        <v>0</v>
      </c>
      <c r="O459" s="289">
        <f t="shared" si="29"/>
        <v>45.739032620922387</v>
      </c>
      <c r="P459" s="55"/>
    </row>
    <row r="460" spans="1:16" ht="12" customHeight="1" x14ac:dyDescent="0.25">
      <c r="A460" s="263"/>
      <c r="B460" s="263"/>
      <c r="C460" s="263"/>
      <c r="D460" s="263"/>
      <c r="E460" s="360" t="s">
        <v>260</v>
      </c>
      <c r="F460" s="360"/>
      <c r="G460" s="264">
        <v>0</v>
      </c>
      <c r="H460" s="264">
        <v>26670</v>
      </c>
      <c r="I460" s="264"/>
      <c r="J460" s="264">
        <v>26670</v>
      </c>
      <c r="K460" s="265"/>
      <c r="L460" s="265"/>
      <c r="M460" s="265">
        <v>12198.6</v>
      </c>
      <c r="N460" s="264">
        <v>0</v>
      </c>
      <c r="O460" s="289">
        <f t="shared" si="29"/>
        <v>45.739032620922387</v>
      </c>
      <c r="P460" s="55"/>
    </row>
    <row r="461" spans="1:16" ht="12" customHeight="1" x14ac:dyDescent="0.25">
      <c r="A461" s="263"/>
      <c r="B461" s="263"/>
      <c r="C461" s="263"/>
      <c r="D461" s="263"/>
      <c r="E461" s="360" t="s">
        <v>262</v>
      </c>
      <c r="F461" s="360"/>
      <c r="G461" s="264">
        <v>0</v>
      </c>
      <c r="H461" s="264">
        <v>26670</v>
      </c>
      <c r="I461" s="264"/>
      <c r="J461" s="264">
        <v>26670</v>
      </c>
      <c r="K461" s="265"/>
      <c r="L461" s="265"/>
      <c r="M461" s="265">
        <v>12198.6</v>
      </c>
      <c r="N461" s="264">
        <v>0</v>
      </c>
      <c r="O461" s="289">
        <f t="shared" si="29"/>
        <v>45.739032620922387</v>
      </c>
      <c r="P461" s="55"/>
    </row>
    <row r="462" spans="1:16" ht="12" customHeight="1" x14ac:dyDescent="0.25">
      <c r="A462" s="263"/>
      <c r="B462" s="263"/>
      <c r="C462" s="263"/>
      <c r="D462" s="263"/>
      <c r="E462" s="360" t="s">
        <v>270</v>
      </c>
      <c r="F462" s="360"/>
      <c r="G462" s="264">
        <v>0</v>
      </c>
      <c r="H462" s="264">
        <v>26670</v>
      </c>
      <c r="I462" s="264"/>
      <c r="J462" s="264">
        <v>26670</v>
      </c>
      <c r="K462" s="265"/>
      <c r="L462" s="265"/>
      <c r="M462" s="265">
        <v>12198.6</v>
      </c>
      <c r="N462" s="264">
        <v>0</v>
      </c>
      <c r="O462" s="289">
        <f t="shared" si="29"/>
        <v>45.739032620922387</v>
      </c>
      <c r="P462" s="55"/>
    </row>
    <row r="463" spans="1:16" ht="12" customHeight="1" x14ac:dyDescent="0.25">
      <c r="A463" s="286"/>
      <c r="B463" s="423" t="s">
        <v>315</v>
      </c>
      <c r="C463" s="423"/>
      <c r="D463" s="423"/>
      <c r="E463" s="390" t="s">
        <v>48</v>
      </c>
      <c r="F463" s="390"/>
      <c r="G463" s="292">
        <v>0</v>
      </c>
      <c r="H463" s="292">
        <v>0</v>
      </c>
      <c r="I463" s="292"/>
      <c r="J463" s="292">
        <v>64138.68</v>
      </c>
      <c r="K463" s="295"/>
      <c r="L463" s="295"/>
      <c r="M463" s="295">
        <v>0</v>
      </c>
      <c r="N463" s="292">
        <v>0</v>
      </c>
      <c r="O463" s="292">
        <v>0</v>
      </c>
      <c r="P463" s="55"/>
    </row>
    <row r="464" spans="1:16" ht="12" customHeight="1" x14ac:dyDescent="0.25">
      <c r="A464" s="286"/>
      <c r="B464" s="286"/>
      <c r="C464" s="286"/>
      <c r="D464" s="286"/>
      <c r="E464" s="360" t="s">
        <v>20</v>
      </c>
      <c r="F464" s="360"/>
      <c r="G464" s="287">
        <v>0</v>
      </c>
      <c r="H464" s="287">
        <v>0</v>
      </c>
      <c r="I464" s="287"/>
      <c r="J464" s="287">
        <v>64138.68</v>
      </c>
      <c r="K464" s="294"/>
      <c r="L464" s="294"/>
      <c r="M464" s="294">
        <v>0</v>
      </c>
      <c r="N464" s="287">
        <v>0</v>
      </c>
      <c r="O464" s="289">
        <v>0</v>
      </c>
      <c r="P464" s="55"/>
    </row>
    <row r="465" spans="1:16" ht="12" customHeight="1" x14ac:dyDescent="0.25">
      <c r="A465" s="286"/>
      <c r="B465" s="286"/>
      <c r="C465" s="286"/>
      <c r="D465" s="286"/>
      <c r="E465" s="360" t="s">
        <v>260</v>
      </c>
      <c r="F465" s="360"/>
      <c r="G465" s="287">
        <v>0</v>
      </c>
      <c r="H465" s="287">
        <v>0</v>
      </c>
      <c r="I465" s="287"/>
      <c r="J465" s="287">
        <v>64138.68</v>
      </c>
      <c r="K465" s="294"/>
      <c r="L465" s="294"/>
      <c r="M465" s="294">
        <v>0</v>
      </c>
      <c r="N465" s="287">
        <v>0</v>
      </c>
      <c r="O465" s="289">
        <v>0</v>
      </c>
      <c r="P465" s="55"/>
    </row>
    <row r="466" spans="1:16" ht="12" customHeight="1" x14ac:dyDescent="0.25">
      <c r="A466" s="286"/>
      <c r="B466" s="286"/>
      <c r="C466" s="286"/>
      <c r="D466" s="286"/>
      <c r="E466" s="360" t="s">
        <v>262</v>
      </c>
      <c r="F466" s="360"/>
      <c r="G466" s="287">
        <v>0</v>
      </c>
      <c r="H466" s="287">
        <v>0</v>
      </c>
      <c r="I466" s="287"/>
      <c r="J466" s="287">
        <v>64138.68</v>
      </c>
      <c r="K466" s="294"/>
      <c r="L466" s="294"/>
      <c r="M466" s="294">
        <v>0</v>
      </c>
      <c r="N466" s="287">
        <v>0</v>
      </c>
      <c r="O466" s="289">
        <v>0</v>
      </c>
      <c r="P466" s="55"/>
    </row>
    <row r="467" spans="1:16" ht="12" customHeight="1" x14ac:dyDescent="0.25">
      <c r="A467" s="286"/>
      <c r="B467" s="286"/>
      <c r="C467" s="286"/>
      <c r="D467" s="286"/>
      <c r="E467" s="360" t="s">
        <v>270</v>
      </c>
      <c r="F467" s="360"/>
      <c r="G467" s="287">
        <v>0</v>
      </c>
      <c r="H467" s="287">
        <v>0</v>
      </c>
      <c r="I467" s="287"/>
      <c r="J467" s="287">
        <v>64138.68</v>
      </c>
      <c r="K467" s="294"/>
      <c r="L467" s="294"/>
      <c r="M467" s="294">
        <v>0</v>
      </c>
      <c r="N467" s="287">
        <v>0</v>
      </c>
      <c r="O467" s="289">
        <v>0</v>
      </c>
      <c r="P467" s="55"/>
    </row>
    <row r="468" spans="1:16" s="278" customFormat="1" ht="12" customHeight="1" x14ac:dyDescent="0.2">
      <c r="A468" s="276"/>
      <c r="B468" s="423" t="s">
        <v>315</v>
      </c>
      <c r="C468" s="423"/>
      <c r="D468" s="423"/>
      <c r="E468" s="390" t="s">
        <v>53</v>
      </c>
      <c r="F468" s="390"/>
      <c r="G468" s="267">
        <v>0</v>
      </c>
      <c r="H468" s="267">
        <v>492789</v>
      </c>
      <c r="I468" s="267"/>
      <c r="J468" s="267">
        <v>415150.32</v>
      </c>
      <c r="K468" s="268"/>
      <c r="L468" s="268"/>
      <c r="M468" s="268">
        <v>118324.06</v>
      </c>
      <c r="N468" s="267">
        <v>0</v>
      </c>
      <c r="O468" s="292">
        <f>SUM(M468/J468)*100</f>
        <v>28.501497963436474</v>
      </c>
      <c r="P468" s="277"/>
    </row>
    <row r="469" spans="1:16" ht="12" customHeight="1" x14ac:dyDescent="0.25">
      <c r="A469" s="263"/>
      <c r="B469" s="263"/>
      <c r="C469" s="263"/>
      <c r="D469" s="263"/>
      <c r="E469" s="360" t="s">
        <v>328</v>
      </c>
      <c r="F469" s="360"/>
      <c r="G469" s="264">
        <v>0</v>
      </c>
      <c r="H469" s="264">
        <v>341659</v>
      </c>
      <c r="I469" s="264"/>
      <c r="J469" s="264">
        <v>328159</v>
      </c>
      <c r="K469" s="265"/>
      <c r="L469" s="265"/>
      <c r="M469" s="265">
        <v>49198.66</v>
      </c>
      <c r="N469" s="264">
        <v>0</v>
      </c>
      <c r="O469" s="289">
        <f>SUM(M469/J469)*100</f>
        <v>14.992323843015127</v>
      </c>
      <c r="P469" s="55"/>
    </row>
    <row r="470" spans="1:16" ht="12" customHeight="1" x14ac:dyDescent="0.25">
      <c r="A470" s="263"/>
      <c r="B470" s="263"/>
      <c r="C470" s="263"/>
      <c r="D470" s="263"/>
      <c r="E470" s="360" t="s">
        <v>145</v>
      </c>
      <c r="F470" s="360"/>
      <c r="G470" s="264">
        <v>0</v>
      </c>
      <c r="H470" s="264">
        <v>29470</v>
      </c>
      <c r="I470" s="264"/>
      <c r="J470" s="264">
        <v>29470</v>
      </c>
      <c r="K470" s="265"/>
      <c r="L470" s="265"/>
      <c r="M470" s="265">
        <v>8615.01</v>
      </c>
      <c r="N470" s="264">
        <v>0</v>
      </c>
      <c r="O470" s="289">
        <f t="shared" ref="O470:O494" si="30">SUM(M470/J470)*100</f>
        <v>29.233152358330507</v>
      </c>
      <c r="P470" s="55"/>
    </row>
    <row r="471" spans="1:16" ht="12" customHeight="1" x14ac:dyDescent="0.25">
      <c r="A471" s="263"/>
      <c r="B471" s="263"/>
      <c r="C471" s="263"/>
      <c r="D471" s="263"/>
      <c r="E471" s="360" t="s">
        <v>147</v>
      </c>
      <c r="F471" s="360"/>
      <c r="G471" s="264">
        <v>0</v>
      </c>
      <c r="H471" s="264">
        <v>24040</v>
      </c>
      <c r="I471" s="264"/>
      <c r="J471" s="264">
        <v>24040</v>
      </c>
      <c r="K471" s="265"/>
      <c r="L471" s="265"/>
      <c r="M471" s="265">
        <v>7300.75</v>
      </c>
      <c r="N471" s="264">
        <v>0</v>
      </c>
      <c r="O471" s="289">
        <f t="shared" si="30"/>
        <v>30.369176372712147</v>
      </c>
      <c r="P471" s="55"/>
    </row>
    <row r="472" spans="1:16" ht="12" customHeight="1" x14ac:dyDescent="0.25">
      <c r="A472" s="263"/>
      <c r="B472" s="263"/>
      <c r="C472" s="263"/>
      <c r="D472" s="263"/>
      <c r="E472" s="360" t="s">
        <v>149</v>
      </c>
      <c r="F472" s="360"/>
      <c r="G472" s="264">
        <v>0</v>
      </c>
      <c r="H472" s="264">
        <v>24040</v>
      </c>
      <c r="I472" s="264"/>
      <c r="J472" s="264">
        <v>24040</v>
      </c>
      <c r="K472" s="265"/>
      <c r="L472" s="265"/>
      <c r="M472" s="265">
        <v>7300.75</v>
      </c>
      <c r="N472" s="264">
        <v>0</v>
      </c>
      <c r="O472" s="289">
        <f t="shared" si="30"/>
        <v>30.369176372712147</v>
      </c>
      <c r="P472" s="55"/>
    </row>
    <row r="473" spans="1:16" ht="12" customHeight="1" x14ac:dyDescent="0.25">
      <c r="A473" s="263"/>
      <c r="B473" s="263"/>
      <c r="C473" s="263"/>
      <c r="D473" s="263"/>
      <c r="E473" s="360" t="s">
        <v>155</v>
      </c>
      <c r="F473" s="360"/>
      <c r="G473" s="264">
        <v>0</v>
      </c>
      <c r="H473" s="264">
        <v>1215</v>
      </c>
      <c r="I473" s="264"/>
      <c r="J473" s="264">
        <v>1215</v>
      </c>
      <c r="K473" s="265"/>
      <c r="L473" s="265"/>
      <c r="M473" s="265">
        <v>109.65</v>
      </c>
      <c r="N473" s="264">
        <v>0</v>
      </c>
      <c r="O473" s="289">
        <f t="shared" si="30"/>
        <v>9.0246913580246915</v>
      </c>
      <c r="P473" s="55"/>
    </row>
    <row r="474" spans="1:16" ht="12" customHeight="1" x14ac:dyDescent="0.25">
      <c r="A474" s="263"/>
      <c r="B474" s="263"/>
      <c r="C474" s="263"/>
      <c r="D474" s="263"/>
      <c r="E474" s="360" t="s">
        <v>157</v>
      </c>
      <c r="F474" s="360"/>
      <c r="G474" s="264">
        <v>0</v>
      </c>
      <c r="H474" s="264">
        <v>1215</v>
      </c>
      <c r="I474" s="264"/>
      <c r="J474" s="264">
        <v>1215</v>
      </c>
      <c r="K474" s="265"/>
      <c r="L474" s="265"/>
      <c r="M474" s="265">
        <v>109.65</v>
      </c>
      <c r="N474" s="264">
        <v>0</v>
      </c>
      <c r="O474" s="289">
        <f t="shared" si="30"/>
        <v>9.0246913580246915</v>
      </c>
      <c r="P474" s="55"/>
    </row>
    <row r="475" spans="1:16" ht="12" customHeight="1" x14ac:dyDescent="0.25">
      <c r="A475" s="263"/>
      <c r="B475" s="263"/>
      <c r="C475" s="263"/>
      <c r="D475" s="263"/>
      <c r="E475" s="360" t="s">
        <v>159</v>
      </c>
      <c r="F475" s="360"/>
      <c r="G475" s="264">
        <v>0</v>
      </c>
      <c r="H475" s="264">
        <v>4215</v>
      </c>
      <c r="I475" s="264"/>
      <c r="J475" s="264">
        <v>4215</v>
      </c>
      <c r="K475" s="265"/>
      <c r="L475" s="265"/>
      <c r="M475" s="265">
        <v>1204.6099999999999</v>
      </c>
      <c r="N475" s="264">
        <v>0</v>
      </c>
      <c r="O475" s="289">
        <f t="shared" si="30"/>
        <v>28.579122182680898</v>
      </c>
      <c r="P475" s="55"/>
    </row>
    <row r="476" spans="1:16" ht="12" customHeight="1" x14ac:dyDescent="0.25">
      <c r="A476" s="263"/>
      <c r="B476" s="263"/>
      <c r="C476" s="263"/>
      <c r="D476" s="263"/>
      <c r="E476" s="360" t="s">
        <v>161</v>
      </c>
      <c r="F476" s="360"/>
      <c r="G476" s="264">
        <v>0</v>
      </c>
      <c r="H476" s="264">
        <v>4215</v>
      </c>
      <c r="I476" s="264"/>
      <c r="J476" s="264">
        <v>4215</v>
      </c>
      <c r="K476" s="265"/>
      <c r="L476" s="265"/>
      <c r="M476" s="265">
        <v>1204.6099999999999</v>
      </c>
      <c r="N476" s="264">
        <v>0</v>
      </c>
      <c r="O476" s="289">
        <f t="shared" si="30"/>
        <v>28.579122182680898</v>
      </c>
      <c r="P476" s="55"/>
    </row>
    <row r="477" spans="1:16" ht="12" customHeight="1" x14ac:dyDescent="0.25">
      <c r="A477" s="263"/>
      <c r="B477" s="263"/>
      <c r="C477" s="263"/>
      <c r="D477" s="263"/>
      <c r="E477" s="360" t="s">
        <v>164</v>
      </c>
      <c r="F477" s="360"/>
      <c r="G477" s="264">
        <v>0</v>
      </c>
      <c r="H477" s="264">
        <v>15396</v>
      </c>
      <c r="I477" s="264"/>
      <c r="J477" s="264">
        <v>36896</v>
      </c>
      <c r="K477" s="265"/>
      <c r="L477" s="265"/>
      <c r="M477" s="265">
        <v>2789.75</v>
      </c>
      <c r="N477" s="264">
        <v>0</v>
      </c>
      <c r="O477" s="289">
        <f t="shared" si="30"/>
        <v>7.5611177363399822</v>
      </c>
      <c r="P477" s="55"/>
    </row>
    <row r="478" spans="1:16" ht="12" customHeight="1" x14ac:dyDescent="0.25">
      <c r="A478" s="263"/>
      <c r="B478" s="263"/>
      <c r="C478" s="263"/>
      <c r="D478" s="263"/>
      <c r="E478" s="360" t="s">
        <v>166</v>
      </c>
      <c r="F478" s="360"/>
      <c r="G478" s="264">
        <v>0</v>
      </c>
      <c r="H478" s="264">
        <v>6216</v>
      </c>
      <c r="I478" s="264"/>
      <c r="J478" s="264">
        <v>6216</v>
      </c>
      <c r="K478" s="265"/>
      <c r="L478" s="265"/>
      <c r="M478" s="265">
        <v>1062.5</v>
      </c>
      <c r="N478" s="264">
        <v>0</v>
      </c>
      <c r="O478" s="289">
        <f t="shared" si="30"/>
        <v>17.09298584298584</v>
      </c>
      <c r="P478" s="55"/>
    </row>
    <row r="479" spans="1:16" ht="12" customHeight="1" x14ac:dyDescent="0.25">
      <c r="A479" s="263"/>
      <c r="B479" s="263"/>
      <c r="C479" s="263"/>
      <c r="D479" s="263"/>
      <c r="E479" s="360" t="s">
        <v>168</v>
      </c>
      <c r="F479" s="360"/>
      <c r="G479" s="264">
        <v>0</v>
      </c>
      <c r="H479" s="264">
        <v>5400</v>
      </c>
      <c r="I479" s="264"/>
      <c r="J479" s="264">
        <v>5400</v>
      </c>
      <c r="K479" s="265"/>
      <c r="L479" s="265"/>
      <c r="M479" s="265">
        <v>0</v>
      </c>
      <c r="N479" s="264">
        <v>0</v>
      </c>
      <c r="O479" s="289">
        <f t="shared" si="30"/>
        <v>0</v>
      </c>
      <c r="P479" s="55"/>
    </row>
    <row r="480" spans="1:16" ht="12" customHeight="1" x14ac:dyDescent="0.25">
      <c r="A480" s="263"/>
      <c r="B480" s="263"/>
      <c r="C480" s="263"/>
      <c r="D480" s="263"/>
      <c r="E480" s="360" t="s">
        <v>370</v>
      </c>
      <c r="F480" s="360"/>
      <c r="G480" s="264">
        <v>0</v>
      </c>
      <c r="H480" s="264">
        <v>816</v>
      </c>
      <c r="I480" s="264"/>
      <c r="J480" s="264">
        <v>816</v>
      </c>
      <c r="K480" s="265"/>
      <c r="L480" s="265"/>
      <c r="M480" s="265">
        <v>0</v>
      </c>
      <c r="N480" s="264">
        <v>0</v>
      </c>
      <c r="O480" s="289">
        <f t="shared" si="30"/>
        <v>0</v>
      </c>
      <c r="P480" s="55"/>
    </row>
    <row r="481" spans="1:16" ht="12" customHeight="1" x14ac:dyDescent="0.25">
      <c r="A481" s="263"/>
      <c r="B481" s="263"/>
      <c r="C481" s="263"/>
      <c r="D481" s="263"/>
      <c r="E481" s="360" t="s">
        <v>172</v>
      </c>
      <c r="F481" s="360"/>
      <c r="G481" s="264">
        <v>0</v>
      </c>
      <c r="H481" s="264">
        <v>0</v>
      </c>
      <c r="I481" s="264"/>
      <c r="J481" s="264">
        <v>0</v>
      </c>
      <c r="K481" s="265"/>
      <c r="L481" s="265"/>
      <c r="M481" s="265">
        <v>1062.5</v>
      </c>
      <c r="N481" s="264">
        <v>0</v>
      </c>
      <c r="O481" s="289">
        <v>0</v>
      </c>
      <c r="P481" s="55"/>
    </row>
    <row r="482" spans="1:16" ht="12" customHeight="1" x14ac:dyDescent="0.25">
      <c r="A482" s="263"/>
      <c r="B482" s="263"/>
      <c r="C482" s="263"/>
      <c r="D482" s="263"/>
      <c r="E482" s="360" t="s">
        <v>174</v>
      </c>
      <c r="F482" s="360"/>
      <c r="G482" s="264">
        <v>0</v>
      </c>
      <c r="H482" s="264">
        <v>4590</v>
      </c>
      <c r="I482" s="264"/>
      <c r="J482" s="264">
        <v>4590</v>
      </c>
      <c r="K482" s="265"/>
      <c r="L482" s="265"/>
      <c r="M482" s="265">
        <v>23.26</v>
      </c>
      <c r="N482" s="264">
        <v>0</v>
      </c>
      <c r="O482" s="289">
        <f t="shared" si="30"/>
        <v>0.50675381263616559</v>
      </c>
      <c r="P482" s="55"/>
    </row>
    <row r="483" spans="1:16" ht="12" customHeight="1" x14ac:dyDescent="0.25">
      <c r="A483" s="263"/>
      <c r="B483" s="263"/>
      <c r="C483" s="263"/>
      <c r="D483" s="263"/>
      <c r="E483" s="360" t="s">
        <v>176</v>
      </c>
      <c r="F483" s="360"/>
      <c r="G483" s="264">
        <v>0</v>
      </c>
      <c r="H483" s="264">
        <v>4590</v>
      </c>
      <c r="I483" s="264"/>
      <c r="J483" s="264">
        <v>4590</v>
      </c>
      <c r="K483" s="265"/>
      <c r="L483" s="265"/>
      <c r="M483" s="265">
        <v>23.26</v>
      </c>
      <c r="N483" s="264">
        <v>0</v>
      </c>
      <c r="O483" s="289">
        <f t="shared" si="30"/>
        <v>0.50675381263616559</v>
      </c>
      <c r="P483" s="55"/>
    </row>
    <row r="484" spans="1:16" ht="12" customHeight="1" x14ac:dyDescent="0.25">
      <c r="A484" s="263"/>
      <c r="B484" s="263"/>
      <c r="C484" s="263"/>
      <c r="D484" s="263"/>
      <c r="E484" s="360" t="s">
        <v>186</v>
      </c>
      <c r="F484" s="360"/>
      <c r="G484" s="264">
        <v>0</v>
      </c>
      <c r="H484" s="264">
        <v>4590</v>
      </c>
      <c r="I484" s="264"/>
      <c r="J484" s="264">
        <v>26090</v>
      </c>
      <c r="K484" s="265"/>
      <c r="L484" s="265"/>
      <c r="M484" s="265">
        <v>1703.99</v>
      </c>
      <c r="N484" s="264">
        <v>0</v>
      </c>
      <c r="O484" s="289">
        <f t="shared" si="30"/>
        <v>6.531199693369107</v>
      </c>
      <c r="P484" s="55"/>
    </row>
    <row r="485" spans="1:16" ht="12" customHeight="1" x14ac:dyDescent="0.25">
      <c r="A485" s="286"/>
      <c r="B485" s="286"/>
      <c r="C485" s="286"/>
      <c r="D485" s="286"/>
      <c r="E485" s="362" t="s">
        <v>202</v>
      </c>
      <c r="F485" s="362"/>
      <c r="G485" s="287">
        <v>0</v>
      </c>
      <c r="H485" s="287">
        <v>0</v>
      </c>
      <c r="I485" s="287"/>
      <c r="J485" s="287">
        <v>21500</v>
      </c>
      <c r="K485" s="294"/>
      <c r="L485" s="294"/>
      <c r="M485" s="294">
        <v>0</v>
      </c>
      <c r="N485" s="287">
        <v>0</v>
      </c>
      <c r="O485" s="289">
        <f t="shared" si="30"/>
        <v>0</v>
      </c>
      <c r="P485" s="55"/>
    </row>
    <row r="486" spans="1:16" ht="12" customHeight="1" x14ac:dyDescent="0.25">
      <c r="A486" s="263"/>
      <c r="B486" s="263"/>
      <c r="C486" s="263"/>
      <c r="D486" s="263"/>
      <c r="E486" s="262" t="s">
        <v>204</v>
      </c>
      <c r="F486" s="262"/>
      <c r="G486" s="264">
        <v>0</v>
      </c>
      <c r="H486" s="264">
        <v>4590</v>
      </c>
      <c r="I486" s="264"/>
      <c r="J486" s="264">
        <v>4590</v>
      </c>
      <c r="K486" s="265"/>
      <c r="L486" s="265"/>
      <c r="M486" s="265">
        <v>1703.99</v>
      </c>
      <c r="N486" s="264">
        <v>0</v>
      </c>
      <c r="O486" s="289">
        <f t="shared" si="30"/>
        <v>37.123965141612203</v>
      </c>
      <c r="P486" s="55"/>
    </row>
    <row r="487" spans="1:16" ht="12" customHeight="1" x14ac:dyDescent="0.25">
      <c r="A487" s="263"/>
      <c r="B487" s="263"/>
      <c r="C487" s="263"/>
      <c r="D487" s="263"/>
      <c r="E487" s="360" t="s">
        <v>231</v>
      </c>
      <c r="F487" s="360"/>
      <c r="G487" s="264">
        <v>0</v>
      </c>
      <c r="H487" s="264">
        <v>296793</v>
      </c>
      <c r="I487" s="264"/>
      <c r="J487" s="264">
        <v>261793</v>
      </c>
      <c r="K487" s="265"/>
      <c r="L487" s="265"/>
      <c r="M487" s="265">
        <v>37793.9</v>
      </c>
      <c r="N487" s="264">
        <v>0</v>
      </c>
      <c r="O487" s="289">
        <f t="shared" si="30"/>
        <v>14.436558655120649</v>
      </c>
      <c r="P487" s="55"/>
    </row>
    <row r="488" spans="1:16" ht="12" customHeight="1" x14ac:dyDescent="0.25">
      <c r="A488" s="263"/>
      <c r="B488" s="263"/>
      <c r="C488" s="263"/>
      <c r="D488" s="263"/>
      <c r="E488" s="360" t="s">
        <v>331</v>
      </c>
      <c r="F488" s="360"/>
      <c r="G488" s="264">
        <v>0</v>
      </c>
      <c r="H488" s="264">
        <v>296793</v>
      </c>
      <c r="I488" s="264"/>
      <c r="J488" s="264">
        <v>261793</v>
      </c>
      <c r="K488" s="265"/>
      <c r="L488" s="265"/>
      <c r="M488" s="265">
        <v>37793.9</v>
      </c>
      <c r="N488" s="264">
        <v>0</v>
      </c>
      <c r="O488" s="289">
        <f t="shared" si="30"/>
        <v>14.436558655120649</v>
      </c>
      <c r="P488" s="55"/>
    </row>
    <row r="489" spans="1:16" ht="12" customHeight="1" x14ac:dyDescent="0.25">
      <c r="A489" s="263"/>
      <c r="B489" s="263"/>
      <c r="C489" s="263"/>
      <c r="D489" s="263"/>
      <c r="E489" s="360" t="s">
        <v>233</v>
      </c>
      <c r="F489" s="360"/>
      <c r="G489" s="264">
        <v>0</v>
      </c>
      <c r="H489" s="264">
        <v>105494</v>
      </c>
      <c r="I489" s="264"/>
      <c r="J489" s="264">
        <v>95494</v>
      </c>
      <c r="K489" s="265"/>
      <c r="L489" s="265"/>
      <c r="M489" s="265">
        <v>6845.02</v>
      </c>
      <c r="N489" s="264">
        <v>0</v>
      </c>
      <c r="O489" s="289">
        <f t="shared" si="30"/>
        <v>7.1680105556370037</v>
      </c>
      <c r="P489" s="55"/>
    </row>
    <row r="490" spans="1:16" ht="12" customHeight="1" x14ac:dyDescent="0.25">
      <c r="A490" s="263"/>
      <c r="B490" s="263"/>
      <c r="C490" s="263"/>
      <c r="D490" s="263"/>
      <c r="E490" s="360" t="s">
        <v>235</v>
      </c>
      <c r="F490" s="360"/>
      <c r="G490" s="264">
        <v>0</v>
      </c>
      <c r="H490" s="264">
        <v>191299</v>
      </c>
      <c r="I490" s="264"/>
      <c r="J490" s="264">
        <v>166299</v>
      </c>
      <c r="K490" s="265"/>
      <c r="L490" s="265"/>
      <c r="M490" s="265">
        <v>30948.880000000001</v>
      </c>
      <c r="N490" s="264">
        <v>0</v>
      </c>
      <c r="O490" s="289">
        <f t="shared" si="30"/>
        <v>18.61038250380339</v>
      </c>
      <c r="P490" s="55"/>
    </row>
    <row r="491" spans="1:16" ht="12" customHeight="1" x14ac:dyDescent="0.25">
      <c r="A491" s="263"/>
      <c r="B491" s="263"/>
      <c r="C491" s="263"/>
      <c r="D491" s="263"/>
      <c r="E491" s="360" t="s">
        <v>20</v>
      </c>
      <c r="F491" s="360"/>
      <c r="G491" s="264">
        <v>0</v>
      </c>
      <c r="H491" s="264">
        <v>151130</v>
      </c>
      <c r="I491" s="264"/>
      <c r="J491" s="264">
        <v>86991.32</v>
      </c>
      <c r="K491" s="265"/>
      <c r="L491" s="265"/>
      <c r="M491" s="265">
        <v>69125.399999999994</v>
      </c>
      <c r="N491" s="264">
        <v>0</v>
      </c>
      <c r="O491" s="289">
        <f t="shared" si="30"/>
        <v>79.46241073247306</v>
      </c>
      <c r="P491" s="55"/>
    </row>
    <row r="492" spans="1:16" ht="12" customHeight="1" x14ac:dyDescent="0.25">
      <c r="A492" s="263"/>
      <c r="B492" s="263"/>
      <c r="C492" s="263"/>
      <c r="D492" s="263"/>
      <c r="E492" s="360" t="s">
        <v>260</v>
      </c>
      <c r="F492" s="360"/>
      <c r="G492" s="264">
        <v>0</v>
      </c>
      <c r="H492" s="264">
        <v>151130</v>
      </c>
      <c r="I492" s="264"/>
      <c r="J492" s="264">
        <v>86991.32</v>
      </c>
      <c r="K492" s="265"/>
      <c r="L492" s="265"/>
      <c r="M492" s="265">
        <v>69125.399999999994</v>
      </c>
      <c r="N492" s="264">
        <v>0</v>
      </c>
      <c r="O492" s="289">
        <f t="shared" si="30"/>
        <v>79.46241073247306</v>
      </c>
      <c r="P492" s="55"/>
    </row>
    <row r="493" spans="1:16" ht="12" customHeight="1" x14ac:dyDescent="0.25">
      <c r="A493" s="263"/>
      <c r="B493" s="263"/>
      <c r="C493" s="263"/>
      <c r="D493" s="263"/>
      <c r="E493" s="360" t="s">
        <v>262</v>
      </c>
      <c r="F493" s="360"/>
      <c r="G493" s="264">
        <v>0</v>
      </c>
      <c r="H493" s="264">
        <v>151130</v>
      </c>
      <c r="I493" s="264"/>
      <c r="J493" s="264">
        <v>86991.32</v>
      </c>
      <c r="K493" s="265"/>
      <c r="L493" s="265"/>
      <c r="M493" s="265">
        <v>69125.399999999994</v>
      </c>
      <c r="N493" s="264">
        <v>0</v>
      </c>
      <c r="O493" s="289">
        <f t="shared" si="30"/>
        <v>79.46241073247306</v>
      </c>
      <c r="P493" s="55"/>
    </row>
    <row r="494" spans="1:16" ht="12" customHeight="1" x14ac:dyDescent="0.25">
      <c r="A494" s="263"/>
      <c r="B494" s="263"/>
      <c r="C494" s="263"/>
      <c r="D494" s="263"/>
      <c r="E494" s="360" t="s">
        <v>270</v>
      </c>
      <c r="F494" s="360"/>
      <c r="G494" s="264">
        <v>0</v>
      </c>
      <c r="H494" s="264">
        <v>151130</v>
      </c>
      <c r="I494" s="264"/>
      <c r="J494" s="264">
        <v>86991.32</v>
      </c>
      <c r="K494" s="265"/>
      <c r="L494" s="265"/>
      <c r="M494" s="265">
        <v>69125.399999999994</v>
      </c>
      <c r="N494" s="264">
        <v>0</v>
      </c>
      <c r="O494" s="289">
        <f t="shared" si="30"/>
        <v>79.46241073247306</v>
      </c>
      <c r="P494" s="55"/>
    </row>
    <row r="495" spans="1:16" ht="12" customHeight="1" x14ac:dyDescent="0.25">
      <c r="A495" s="263"/>
      <c r="B495" s="269" t="s">
        <v>314</v>
      </c>
      <c r="C495" s="269"/>
      <c r="D495" s="269"/>
      <c r="E495" s="409" t="s">
        <v>418</v>
      </c>
      <c r="F495" s="409"/>
      <c r="G495" s="188">
        <v>0</v>
      </c>
      <c r="H495" s="188">
        <v>356730</v>
      </c>
      <c r="I495" s="410">
        <v>361551.67</v>
      </c>
      <c r="J495" s="410"/>
      <c r="K495" s="410">
        <v>184816.37</v>
      </c>
      <c r="L495" s="410"/>
      <c r="M495" s="410"/>
      <c r="N495" s="188">
        <v>0</v>
      </c>
      <c r="O495" s="424">
        <f>SUM(K495/I495*100)</f>
        <v>51.117553958470175</v>
      </c>
      <c r="P495" s="55"/>
    </row>
    <row r="496" spans="1:16" ht="12" customHeight="1" x14ac:dyDescent="0.25">
      <c r="A496" s="263"/>
      <c r="B496" s="390" t="s">
        <v>315</v>
      </c>
      <c r="C496" s="390"/>
      <c r="D496" s="390"/>
      <c r="E496" s="390" t="s">
        <v>318</v>
      </c>
      <c r="F496" s="390"/>
      <c r="G496" s="268">
        <v>0</v>
      </c>
      <c r="H496" s="268">
        <v>21527</v>
      </c>
      <c r="I496" s="267"/>
      <c r="J496" s="267">
        <v>24639</v>
      </c>
      <c r="K496" s="267"/>
      <c r="L496" s="267"/>
      <c r="M496" s="267">
        <v>8782.19</v>
      </c>
      <c r="N496" s="268">
        <v>0</v>
      </c>
      <c r="O496" s="428">
        <f>SUM(M496/J496)*100</f>
        <v>35.643451438775926</v>
      </c>
      <c r="P496" s="55"/>
    </row>
    <row r="497" spans="1:16" ht="12" customHeight="1" x14ac:dyDescent="0.25">
      <c r="A497" s="263"/>
      <c r="B497" s="263"/>
      <c r="C497" s="263"/>
      <c r="D497" s="263"/>
      <c r="E497" s="360" t="s">
        <v>328</v>
      </c>
      <c r="F497" s="360"/>
      <c r="G497" s="264">
        <v>0</v>
      </c>
      <c r="H497" s="264">
        <v>21422</v>
      </c>
      <c r="I497" s="264"/>
      <c r="J497" s="264">
        <v>24534</v>
      </c>
      <c r="K497" s="265"/>
      <c r="L497" s="265"/>
      <c r="M497" s="265">
        <v>8514.44</v>
      </c>
      <c r="N497" s="264">
        <v>0</v>
      </c>
      <c r="O497" s="289">
        <f>SUM(M497/J497)*100</f>
        <v>34.704654764816176</v>
      </c>
      <c r="P497" s="55"/>
    </row>
    <row r="498" spans="1:16" ht="12" customHeight="1" x14ac:dyDescent="0.25">
      <c r="A498" s="263"/>
      <c r="B498" s="263"/>
      <c r="C498" s="263"/>
      <c r="D498" s="263"/>
      <c r="E498" s="360" t="s">
        <v>145</v>
      </c>
      <c r="F498" s="360"/>
      <c r="G498" s="264">
        <v>0</v>
      </c>
      <c r="H498" s="264">
        <v>16227</v>
      </c>
      <c r="I498" s="264"/>
      <c r="J498" s="264">
        <v>16227</v>
      </c>
      <c r="K498" s="265"/>
      <c r="L498" s="265"/>
      <c r="M498" s="265">
        <v>7563.36</v>
      </c>
      <c r="N498" s="264">
        <v>0</v>
      </c>
      <c r="O498" s="289">
        <f t="shared" ref="O498:O526" si="31">SUM(M498/J498)*100</f>
        <v>46.609724533185428</v>
      </c>
      <c r="P498" s="55"/>
    </row>
    <row r="499" spans="1:16" ht="12" customHeight="1" x14ac:dyDescent="0.25">
      <c r="A499" s="263"/>
      <c r="B499" s="263"/>
      <c r="C499" s="263"/>
      <c r="D499" s="263"/>
      <c r="E499" s="360" t="s">
        <v>147</v>
      </c>
      <c r="F499" s="360"/>
      <c r="G499" s="264">
        <v>0</v>
      </c>
      <c r="H499" s="264">
        <v>13760</v>
      </c>
      <c r="I499" s="264"/>
      <c r="J499" s="264">
        <v>13760</v>
      </c>
      <c r="K499" s="265"/>
      <c r="L499" s="265"/>
      <c r="M499" s="265">
        <v>6363.92</v>
      </c>
      <c r="N499" s="264">
        <v>0</v>
      </c>
      <c r="O499" s="289">
        <f t="shared" si="31"/>
        <v>46.249418604651169</v>
      </c>
      <c r="P499" s="55"/>
    </row>
    <row r="500" spans="1:16" ht="12" customHeight="1" x14ac:dyDescent="0.25">
      <c r="A500" s="263"/>
      <c r="B500" s="263"/>
      <c r="C500" s="263"/>
      <c r="D500" s="263"/>
      <c r="E500" s="360" t="s">
        <v>149</v>
      </c>
      <c r="F500" s="360"/>
      <c r="G500" s="264">
        <v>0</v>
      </c>
      <c r="H500" s="264">
        <v>13760</v>
      </c>
      <c r="I500" s="264"/>
      <c r="J500" s="264">
        <v>13760</v>
      </c>
      <c r="K500" s="265"/>
      <c r="L500" s="265"/>
      <c r="M500" s="265">
        <v>6363.92</v>
      </c>
      <c r="N500" s="264">
        <v>0</v>
      </c>
      <c r="O500" s="289">
        <f t="shared" si="31"/>
        <v>46.249418604651169</v>
      </c>
      <c r="P500" s="55"/>
    </row>
    <row r="501" spans="1:16" ht="12" customHeight="1" x14ac:dyDescent="0.25">
      <c r="A501" s="263"/>
      <c r="B501" s="263"/>
      <c r="C501" s="263"/>
      <c r="D501" s="263"/>
      <c r="E501" s="360" t="s">
        <v>155</v>
      </c>
      <c r="F501" s="360"/>
      <c r="G501" s="264">
        <v>0</v>
      </c>
      <c r="H501" s="264">
        <v>240</v>
      </c>
      <c r="I501" s="264"/>
      <c r="J501" s="264">
        <v>240</v>
      </c>
      <c r="K501" s="265"/>
      <c r="L501" s="265"/>
      <c r="M501" s="265">
        <v>149.4</v>
      </c>
      <c r="N501" s="264">
        <v>0</v>
      </c>
      <c r="O501" s="289">
        <f t="shared" si="31"/>
        <v>62.250000000000007</v>
      </c>
      <c r="P501" s="55"/>
    </row>
    <row r="502" spans="1:16" ht="12" customHeight="1" x14ac:dyDescent="0.25">
      <c r="A502" s="263"/>
      <c r="B502" s="263"/>
      <c r="C502" s="263"/>
      <c r="D502" s="263"/>
      <c r="E502" s="360" t="s">
        <v>157</v>
      </c>
      <c r="F502" s="360"/>
      <c r="G502" s="264">
        <v>0</v>
      </c>
      <c r="H502" s="264">
        <v>240</v>
      </c>
      <c r="I502" s="264"/>
      <c r="J502" s="264">
        <v>240</v>
      </c>
      <c r="K502" s="265"/>
      <c r="L502" s="265"/>
      <c r="M502" s="265">
        <v>149.4</v>
      </c>
      <c r="N502" s="264">
        <v>0</v>
      </c>
      <c r="O502" s="289">
        <f t="shared" si="31"/>
        <v>62.250000000000007</v>
      </c>
      <c r="P502" s="55"/>
    </row>
    <row r="503" spans="1:16" ht="12" customHeight="1" x14ac:dyDescent="0.25">
      <c r="A503" s="263"/>
      <c r="B503" s="263"/>
      <c r="C503" s="263"/>
      <c r="D503" s="263"/>
      <c r="E503" s="360" t="s">
        <v>159</v>
      </c>
      <c r="F503" s="360"/>
      <c r="G503" s="264">
        <v>0</v>
      </c>
      <c r="H503" s="264">
        <v>2227</v>
      </c>
      <c r="I503" s="264"/>
      <c r="J503" s="264">
        <v>2227</v>
      </c>
      <c r="K503" s="265"/>
      <c r="L503" s="265"/>
      <c r="M503" s="265">
        <v>1050.04</v>
      </c>
      <c r="N503" s="264">
        <v>0</v>
      </c>
      <c r="O503" s="289">
        <f t="shared" si="31"/>
        <v>47.150426582846876</v>
      </c>
      <c r="P503" s="55"/>
    </row>
    <row r="504" spans="1:16" ht="12" customHeight="1" x14ac:dyDescent="0.25">
      <c r="A504" s="263"/>
      <c r="B504" s="263"/>
      <c r="C504" s="263"/>
      <c r="D504" s="263"/>
      <c r="E504" s="360" t="s">
        <v>161</v>
      </c>
      <c r="F504" s="360"/>
      <c r="G504" s="264">
        <v>0</v>
      </c>
      <c r="H504" s="264">
        <v>2227</v>
      </c>
      <c r="I504" s="264"/>
      <c r="J504" s="264">
        <v>2227</v>
      </c>
      <c r="K504" s="265"/>
      <c r="L504" s="265"/>
      <c r="M504" s="265">
        <v>1050.04</v>
      </c>
      <c r="N504" s="264">
        <v>0</v>
      </c>
      <c r="O504" s="289">
        <f t="shared" si="31"/>
        <v>47.150426582846876</v>
      </c>
      <c r="P504" s="55"/>
    </row>
    <row r="505" spans="1:16" ht="12" customHeight="1" x14ac:dyDescent="0.25">
      <c r="A505" s="263"/>
      <c r="B505" s="263"/>
      <c r="C505" s="263"/>
      <c r="D505" s="263"/>
      <c r="E505" s="360" t="s">
        <v>164</v>
      </c>
      <c r="F505" s="360"/>
      <c r="G505" s="264">
        <v>0</v>
      </c>
      <c r="H505" s="264">
        <v>5195</v>
      </c>
      <c r="I505" s="264"/>
      <c r="J505" s="264">
        <v>8307</v>
      </c>
      <c r="K505" s="265"/>
      <c r="L505" s="265"/>
      <c r="M505" s="265">
        <v>948.45</v>
      </c>
      <c r="N505" s="264">
        <v>0</v>
      </c>
      <c r="O505" s="289">
        <f t="shared" si="31"/>
        <v>11.417479234380643</v>
      </c>
      <c r="P505" s="55"/>
    </row>
    <row r="506" spans="1:16" ht="12" customHeight="1" x14ac:dyDescent="0.25">
      <c r="A506" s="263"/>
      <c r="B506" s="263"/>
      <c r="C506" s="263"/>
      <c r="D506" s="263"/>
      <c r="E506" s="360" t="s">
        <v>166</v>
      </c>
      <c r="F506" s="360"/>
      <c r="G506" s="264">
        <v>0</v>
      </c>
      <c r="H506" s="264">
        <v>80</v>
      </c>
      <c r="I506" s="264"/>
      <c r="J506" s="264">
        <v>80</v>
      </c>
      <c r="K506" s="265"/>
      <c r="L506" s="265"/>
      <c r="M506" s="265">
        <v>384.99</v>
      </c>
      <c r="N506" s="264">
        <v>0</v>
      </c>
      <c r="O506" s="289">
        <f t="shared" si="31"/>
        <v>481.23750000000001</v>
      </c>
      <c r="P506" s="55"/>
    </row>
    <row r="507" spans="1:16" ht="12" customHeight="1" x14ac:dyDescent="0.25">
      <c r="A507" s="263"/>
      <c r="B507" s="263"/>
      <c r="C507" s="263"/>
      <c r="D507" s="263"/>
      <c r="E507" s="360" t="s">
        <v>168</v>
      </c>
      <c r="F507" s="360"/>
      <c r="G507" s="264">
        <v>0</v>
      </c>
      <c r="H507" s="264">
        <v>0</v>
      </c>
      <c r="I507" s="264"/>
      <c r="J507" s="264">
        <v>0</v>
      </c>
      <c r="K507" s="265"/>
      <c r="L507" s="265"/>
      <c r="M507" s="265">
        <v>28.5</v>
      </c>
      <c r="N507" s="264">
        <v>0</v>
      </c>
      <c r="O507" s="289">
        <v>0</v>
      </c>
      <c r="P507" s="55"/>
    </row>
    <row r="508" spans="1:16" ht="12" customHeight="1" x14ac:dyDescent="0.25">
      <c r="A508" s="263"/>
      <c r="B508" s="263"/>
      <c r="C508" s="263"/>
      <c r="D508" s="263"/>
      <c r="E508" s="360" t="s">
        <v>370</v>
      </c>
      <c r="F508" s="360"/>
      <c r="G508" s="264">
        <v>0</v>
      </c>
      <c r="H508" s="264">
        <v>80</v>
      </c>
      <c r="I508" s="264"/>
      <c r="J508" s="264">
        <v>80</v>
      </c>
      <c r="K508" s="265"/>
      <c r="L508" s="265"/>
      <c r="M508" s="265">
        <v>56.49</v>
      </c>
      <c r="N508" s="264">
        <v>0</v>
      </c>
      <c r="O508" s="289">
        <f t="shared" si="31"/>
        <v>70.612499999999997</v>
      </c>
      <c r="P508" s="55"/>
    </row>
    <row r="509" spans="1:16" ht="12" customHeight="1" x14ac:dyDescent="0.25">
      <c r="A509" s="263"/>
      <c r="B509" s="263"/>
      <c r="C509" s="263"/>
      <c r="D509" s="263"/>
      <c r="E509" s="360" t="s">
        <v>172</v>
      </c>
      <c r="F509" s="360"/>
      <c r="G509" s="264">
        <v>0</v>
      </c>
      <c r="H509" s="264">
        <v>0</v>
      </c>
      <c r="I509" s="264"/>
      <c r="J509" s="264">
        <v>0</v>
      </c>
      <c r="K509" s="265"/>
      <c r="L509" s="265"/>
      <c r="M509" s="265">
        <v>300</v>
      </c>
      <c r="N509" s="264">
        <v>0</v>
      </c>
      <c r="O509" s="289">
        <v>0</v>
      </c>
      <c r="P509" s="55"/>
    </row>
    <row r="510" spans="1:16" ht="12" customHeight="1" x14ac:dyDescent="0.25">
      <c r="A510" s="263"/>
      <c r="B510" s="263"/>
      <c r="C510" s="263"/>
      <c r="D510" s="263"/>
      <c r="E510" s="360" t="s">
        <v>174</v>
      </c>
      <c r="F510" s="360"/>
      <c r="G510" s="264">
        <v>0</v>
      </c>
      <c r="H510" s="264">
        <v>3975</v>
      </c>
      <c r="I510" s="264"/>
      <c r="J510" s="264">
        <v>3975</v>
      </c>
      <c r="K510" s="265"/>
      <c r="L510" s="265"/>
      <c r="M510" s="265">
        <v>77.02</v>
      </c>
      <c r="N510" s="264">
        <v>0</v>
      </c>
      <c r="O510" s="289">
        <f t="shared" si="31"/>
        <v>1.9376100628930817</v>
      </c>
      <c r="P510" s="55"/>
    </row>
    <row r="511" spans="1:16" ht="12" customHeight="1" x14ac:dyDescent="0.25">
      <c r="A511" s="263"/>
      <c r="B511" s="263"/>
      <c r="C511" s="263"/>
      <c r="D511" s="263"/>
      <c r="E511" s="360" t="s">
        <v>176</v>
      </c>
      <c r="F511" s="360"/>
      <c r="G511" s="264">
        <v>0</v>
      </c>
      <c r="H511" s="264">
        <v>0</v>
      </c>
      <c r="I511" s="264"/>
      <c r="J511" s="264">
        <v>0</v>
      </c>
      <c r="K511" s="265"/>
      <c r="L511" s="265"/>
      <c r="M511" s="265">
        <v>1.24</v>
      </c>
      <c r="N511" s="264">
        <v>0</v>
      </c>
      <c r="O511" s="289">
        <v>0</v>
      </c>
      <c r="P511" s="55"/>
    </row>
    <row r="512" spans="1:16" ht="12" customHeight="1" x14ac:dyDescent="0.25">
      <c r="A512" s="263"/>
      <c r="B512" s="263"/>
      <c r="C512" s="263"/>
      <c r="D512" s="263"/>
      <c r="E512" s="360" t="s">
        <v>178</v>
      </c>
      <c r="F512" s="360"/>
      <c r="G512" s="264">
        <v>0</v>
      </c>
      <c r="H512" s="264">
        <v>3975</v>
      </c>
      <c r="I512" s="264"/>
      <c r="J512" s="264">
        <v>3975</v>
      </c>
      <c r="K512" s="265"/>
      <c r="L512" s="265"/>
      <c r="M512" s="265">
        <v>0</v>
      </c>
      <c r="N512" s="264">
        <v>0</v>
      </c>
      <c r="O512" s="289">
        <f t="shared" si="31"/>
        <v>0</v>
      </c>
      <c r="P512" s="55"/>
    </row>
    <row r="513" spans="1:16" ht="12" customHeight="1" x14ac:dyDescent="0.25">
      <c r="A513" s="263"/>
      <c r="B513" s="263"/>
      <c r="C513" s="263"/>
      <c r="D513" s="263"/>
      <c r="E513" s="360" t="s">
        <v>419</v>
      </c>
      <c r="F513" s="360"/>
      <c r="G513" s="264">
        <v>0</v>
      </c>
      <c r="H513" s="264">
        <v>0</v>
      </c>
      <c r="I513" s="264"/>
      <c r="J513" s="264">
        <v>0</v>
      </c>
      <c r="K513" s="265"/>
      <c r="L513" s="265"/>
      <c r="M513" s="265">
        <v>75.78</v>
      </c>
      <c r="N513" s="264">
        <v>0</v>
      </c>
      <c r="O513" s="289">
        <v>0</v>
      </c>
      <c r="P513" s="55"/>
    </row>
    <row r="514" spans="1:16" ht="12" customHeight="1" x14ac:dyDescent="0.25">
      <c r="A514" s="263"/>
      <c r="B514" s="263"/>
      <c r="C514" s="263"/>
      <c r="D514" s="263"/>
      <c r="E514" s="360" t="s">
        <v>186</v>
      </c>
      <c r="F514" s="360"/>
      <c r="G514" s="264">
        <v>0</v>
      </c>
      <c r="H514" s="264">
        <v>1140</v>
      </c>
      <c r="I514" s="264"/>
      <c r="J514" s="264">
        <v>4252</v>
      </c>
      <c r="K514" s="265"/>
      <c r="L514" s="265"/>
      <c r="M514" s="265">
        <v>268.13</v>
      </c>
      <c r="N514" s="264">
        <v>0</v>
      </c>
      <c r="O514" s="289">
        <f t="shared" si="31"/>
        <v>6.3059736594543736</v>
      </c>
      <c r="P514" s="55"/>
    </row>
    <row r="515" spans="1:16" ht="12" customHeight="1" x14ac:dyDescent="0.25">
      <c r="A515" s="263"/>
      <c r="B515" s="263"/>
      <c r="C515" s="263"/>
      <c r="D515" s="263"/>
      <c r="E515" s="360" t="s">
        <v>192</v>
      </c>
      <c r="F515" s="360"/>
      <c r="G515" s="264">
        <v>0</v>
      </c>
      <c r="H515" s="264">
        <v>1140</v>
      </c>
      <c r="I515" s="264"/>
      <c r="J515" s="264">
        <v>1140</v>
      </c>
      <c r="K515" s="265"/>
      <c r="L515" s="265"/>
      <c r="M515" s="265">
        <v>0</v>
      </c>
      <c r="N515" s="264">
        <v>0</v>
      </c>
      <c r="O515" s="289">
        <f t="shared" si="31"/>
        <v>0</v>
      </c>
      <c r="P515" s="55"/>
    </row>
    <row r="516" spans="1:16" ht="12" customHeight="1" x14ac:dyDescent="0.25">
      <c r="A516" s="263"/>
      <c r="B516" s="263"/>
      <c r="C516" s="263"/>
      <c r="D516" s="263"/>
      <c r="E516" s="360" t="s">
        <v>200</v>
      </c>
      <c r="F516" s="360"/>
      <c r="G516" s="264">
        <v>0</v>
      </c>
      <c r="H516" s="264">
        <v>0</v>
      </c>
      <c r="I516" s="264"/>
      <c r="J516" s="264">
        <v>0</v>
      </c>
      <c r="K516" s="265"/>
      <c r="L516" s="265"/>
      <c r="M516" s="265">
        <v>225</v>
      </c>
      <c r="N516" s="264">
        <v>0</v>
      </c>
      <c r="O516" s="289">
        <v>0</v>
      </c>
      <c r="P516" s="55"/>
    </row>
    <row r="517" spans="1:16" ht="12" customHeight="1" x14ac:dyDescent="0.25">
      <c r="A517" s="263"/>
      <c r="B517" s="263"/>
      <c r="C517" s="263"/>
      <c r="D517" s="263"/>
      <c r="E517" s="262" t="s">
        <v>204</v>
      </c>
      <c r="F517" s="262"/>
      <c r="G517" s="264">
        <v>0</v>
      </c>
      <c r="H517" s="264">
        <v>0</v>
      </c>
      <c r="I517" s="264"/>
      <c r="J517" s="264">
        <v>3112</v>
      </c>
      <c r="K517" s="265"/>
      <c r="L517" s="265"/>
      <c r="M517" s="265">
        <v>43.13</v>
      </c>
      <c r="N517" s="264">
        <v>0</v>
      </c>
      <c r="O517" s="289">
        <f>SUM(M517/J517)*100</f>
        <v>1.3859254498714655</v>
      </c>
      <c r="P517" s="55"/>
    </row>
    <row r="518" spans="1:16" ht="12" customHeight="1" x14ac:dyDescent="0.25">
      <c r="A518" s="263"/>
      <c r="B518" s="263"/>
      <c r="C518" s="263"/>
      <c r="D518" s="263"/>
      <c r="E518" s="360" t="s">
        <v>423</v>
      </c>
      <c r="F518" s="360"/>
      <c r="G518" s="264">
        <v>0</v>
      </c>
      <c r="H518" s="264">
        <v>0</v>
      </c>
      <c r="I518" s="264"/>
      <c r="J518" s="264">
        <v>0</v>
      </c>
      <c r="K518" s="265"/>
      <c r="L518" s="265"/>
      <c r="M518" s="265">
        <v>218.31</v>
      </c>
      <c r="N518" s="264">
        <v>0</v>
      </c>
      <c r="O518" s="289">
        <v>0</v>
      </c>
      <c r="P518" s="55"/>
    </row>
    <row r="519" spans="1:16" ht="12" customHeight="1" x14ac:dyDescent="0.25">
      <c r="A519" s="263"/>
      <c r="B519" s="263"/>
      <c r="C519" s="263"/>
      <c r="D519" s="263"/>
      <c r="E519" s="360" t="s">
        <v>221</v>
      </c>
      <c r="F519" s="360"/>
      <c r="G519" s="264">
        <v>0</v>
      </c>
      <c r="H519" s="264">
        <v>0</v>
      </c>
      <c r="I519" s="264"/>
      <c r="J519" s="264">
        <v>0</v>
      </c>
      <c r="K519" s="265"/>
      <c r="L519" s="265"/>
      <c r="M519" s="265">
        <v>2.63</v>
      </c>
      <c r="N519" s="264">
        <v>0</v>
      </c>
      <c r="O519" s="289">
        <v>0</v>
      </c>
      <c r="P519" s="55"/>
    </row>
    <row r="520" spans="1:16" ht="12" customHeight="1" x14ac:dyDescent="0.25">
      <c r="A520" s="263"/>
      <c r="B520" s="263"/>
      <c r="C520" s="263"/>
      <c r="D520" s="263"/>
      <c r="E520" s="360" t="s">
        <v>223</v>
      </c>
      <c r="F520" s="360"/>
      <c r="G520" s="264">
        <v>0</v>
      </c>
      <c r="H520" s="264">
        <v>0</v>
      </c>
      <c r="I520" s="264"/>
      <c r="J520" s="264">
        <v>0</v>
      </c>
      <c r="K520" s="265"/>
      <c r="L520" s="265"/>
      <c r="M520" s="265">
        <v>2.63</v>
      </c>
      <c r="N520" s="264">
        <v>0</v>
      </c>
      <c r="O520" s="289">
        <v>0</v>
      </c>
      <c r="P520" s="55"/>
    </row>
    <row r="521" spans="1:16" ht="12" customHeight="1" x14ac:dyDescent="0.25">
      <c r="A521" s="263"/>
      <c r="B521" s="263"/>
      <c r="C521" s="263"/>
      <c r="D521" s="263"/>
      <c r="E521" s="360" t="s">
        <v>225</v>
      </c>
      <c r="F521" s="360"/>
      <c r="G521" s="264">
        <v>0</v>
      </c>
      <c r="H521" s="264">
        <v>0</v>
      </c>
      <c r="I521" s="264"/>
      <c r="J521" s="264">
        <v>0</v>
      </c>
      <c r="K521" s="265"/>
      <c r="L521" s="265"/>
      <c r="M521" s="265">
        <v>2.63</v>
      </c>
      <c r="N521" s="264">
        <v>0</v>
      </c>
      <c r="O521" s="289">
        <v>0</v>
      </c>
      <c r="P521" s="55"/>
    </row>
    <row r="522" spans="1:16" ht="12" customHeight="1" x14ac:dyDescent="0.25">
      <c r="A522" s="263"/>
      <c r="B522" s="263"/>
      <c r="C522" s="263"/>
      <c r="D522" s="263"/>
      <c r="E522" s="360" t="s">
        <v>20</v>
      </c>
      <c r="F522" s="360"/>
      <c r="G522" s="264">
        <v>0</v>
      </c>
      <c r="H522" s="264">
        <v>105</v>
      </c>
      <c r="I522" s="264"/>
      <c r="J522" s="264">
        <v>105</v>
      </c>
      <c r="K522" s="265"/>
      <c r="L522" s="265"/>
      <c r="M522" s="265">
        <v>267.75</v>
      </c>
      <c r="N522" s="264">
        <v>0</v>
      </c>
      <c r="O522" s="289">
        <f t="shared" si="31"/>
        <v>254.99999999999997</v>
      </c>
      <c r="P522" s="55"/>
    </row>
    <row r="523" spans="1:16" ht="12" customHeight="1" x14ac:dyDescent="0.25">
      <c r="A523" s="263"/>
      <c r="B523" s="263"/>
      <c r="C523" s="263"/>
      <c r="D523" s="263"/>
      <c r="E523" s="360" t="s">
        <v>260</v>
      </c>
      <c r="F523" s="360"/>
      <c r="G523" s="264">
        <v>0</v>
      </c>
      <c r="H523" s="264">
        <v>105</v>
      </c>
      <c r="I523" s="264"/>
      <c r="J523" s="264">
        <v>105</v>
      </c>
      <c r="K523" s="265"/>
      <c r="L523" s="265"/>
      <c r="M523" s="265">
        <v>267.75</v>
      </c>
      <c r="N523" s="264">
        <v>0</v>
      </c>
      <c r="O523" s="289">
        <f t="shared" si="31"/>
        <v>254.99999999999997</v>
      </c>
      <c r="P523" s="55"/>
    </row>
    <row r="524" spans="1:16" ht="12" customHeight="1" x14ac:dyDescent="0.25">
      <c r="A524" s="263"/>
      <c r="B524" s="263"/>
      <c r="C524" s="263"/>
      <c r="D524" s="263"/>
      <c r="E524" s="360" t="s">
        <v>262</v>
      </c>
      <c r="F524" s="360"/>
      <c r="G524" s="264">
        <v>0</v>
      </c>
      <c r="H524" s="264">
        <v>105</v>
      </c>
      <c r="I524" s="264"/>
      <c r="J524" s="264">
        <v>105</v>
      </c>
      <c r="K524" s="265"/>
      <c r="L524" s="265"/>
      <c r="M524" s="265">
        <v>267.75</v>
      </c>
      <c r="N524" s="264">
        <v>0</v>
      </c>
      <c r="O524" s="289">
        <f t="shared" si="31"/>
        <v>254.99999999999997</v>
      </c>
      <c r="P524" s="55"/>
    </row>
    <row r="525" spans="1:16" ht="12" customHeight="1" x14ac:dyDescent="0.25">
      <c r="A525" s="263"/>
      <c r="B525" s="263"/>
      <c r="C525" s="263"/>
      <c r="D525" s="263"/>
      <c r="E525" s="360" t="s">
        <v>264</v>
      </c>
      <c r="F525" s="360"/>
      <c r="G525" s="264">
        <v>0</v>
      </c>
      <c r="H525" s="264">
        <v>0</v>
      </c>
      <c r="I525" s="264"/>
      <c r="J525" s="264">
        <v>0</v>
      </c>
      <c r="K525" s="265"/>
      <c r="L525" s="265"/>
      <c r="M525" s="265">
        <v>267.75</v>
      </c>
      <c r="N525" s="264">
        <v>0</v>
      </c>
      <c r="O525" s="289">
        <v>0</v>
      </c>
      <c r="P525" s="55"/>
    </row>
    <row r="526" spans="1:16" ht="12" customHeight="1" x14ac:dyDescent="0.25">
      <c r="A526" s="263"/>
      <c r="B526" s="263"/>
      <c r="C526" s="263"/>
      <c r="D526" s="263"/>
      <c r="E526" s="360" t="s">
        <v>270</v>
      </c>
      <c r="F526" s="360"/>
      <c r="G526" s="264">
        <v>0</v>
      </c>
      <c r="H526" s="264">
        <v>105</v>
      </c>
      <c r="I526" s="264"/>
      <c r="J526" s="264">
        <v>105</v>
      </c>
      <c r="K526" s="265"/>
      <c r="L526" s="265"/>
      <c r="M526" s="265">
        <v>0</v>
      </c>
      <c r="N526" s="264">
        <v>0</v>
      </c>
      <c r="O526" s="289">
        <f t="shared" si="31"/>
        <v>0</v>
      </c>
      <c r="P526" s="55"/>
    </row>
    <row r="527" spans="1:16" ht="12" customHeight="1" x14ac:dyDescent="0.25">
      <c r="A527" s="286"/>
      <c r="B527" s="423" t="s">
        <v>315</v>
      </c>
      <c r="C527" s="423"/>
      <c r="D527" s="423"/>
      <c r="E527" s="390" t="s">
        <v>48</v>
      </c>
      <c r="F527" s="390"/>
      <c r="G527" s="292">
        <v>0</v>
      </c>
      <c r="H527" s="292">
        <v>0</v>
      </c>
      <c r="I527" s="292"/>
      <c r="J527" s="292">
        <v>65939.740000000005</v>
      </c>
      <c r="K527" s="295"/>
      <c r="L527" s="295"/>
      <c r="M527" s="295">
        <v>0</v>
      </c>
      <c r="N527" s="292">
        <v>0</v>
      </c>
      <c r="O527" s="292">
        <v>0</v>
      </c>
      <c r="P527" s="55"/>
    </row>
    <row r="528" spans="1:16" ht="12" customHeight="1" x14ac:dyDescent="0.25">
      <c r="A528" s="286"/>
      <c r="B528" s="286"/>
      <c r="C528" s="286"/>
      <c r="D528" s="286"/>
      <c r="E528" s="360" t="s">
        <v>328</v>
      </c>
      <c r="F528" s="360"/>
      <c r="G528" s="287">
        <v>0</v>
      </c>
      <c r="H528" s="287">
        <v>0</v>
      </c>
      <c r="I528" s="287"/>
      <c r="J528" s="287">
        <v>65939.740000000005</v>
      </c>
      <c r="K528" s="294"/>
      <c r="L528" s="294"/>
      <c r="M528" s="294">
        <v>0</v>
      </c>
      <c r="N528" s="287">
        <v>0</v>
      </c>
      <c r="O528" s="289">
        <v>0</v>
      </c>
      <c r="P528" s="55"/>
    </row>
    <row r="529" spans="1:16" ht="12" customHeight="1" x14ac:dyDescent="0.25">
      <c r="A529" s="286"/>
      <c r="B529" s="286"/>
      <c r="C529" s="286"/>
      <c r="D529" s="286"/>
      <c r="E529" s="360" t="s">
        <v>145</v>
      </c>
      <c r="F529" s="360"/>
      <c r="G529" s="287">
        <v>0</v>
      </c>
      <c r="H529" s="287">
        <v>0</v>
      </c>
      <c r="I529" s="287"/>
      <c r="J529" s="287">
        <v>65939.740000000005</v>
      </c>
      <c r="K529" s="294"/>
      <c r="L529" s="294"/>
      <c r="M529" s="294">
        <v>0</v>
      </c>
      <c r="N529" s="287">
        <v>0</v>
      </c>
      <c r="O529" s="289">
        <v>0</v>
      </c>
      <c r="P529" s="55"/>
    </row>
    <row r="530" spans="1:16" ht="12" customHeight="1" x14ac:dyDescent="0.25">
      <c r="A530" s="286"/>
      <c r="B530" s="286"/>
      <c r="C530" s="286"/>
      <c r="D530" s="286"/>
      <c r="E530" s="360" t="s">
        <v>147</v>
      </c>
      <c r="F530" s="360"/>
      <c r="G530" s="287">
        <v>0</v>
      </c>
      <c r="H530" s="287">
        <v>0</v>
      </c>
      <c r="I530" s="287"/>
      <c r="J530" s="287">
        <v>65939.740000000005</v>
      </c>
      <c r="K530" s="294"/>
      <c r="L530" s="294"/>
      <c r="M530" s="294">
        <v>0</v>
      </c>
      <c r="N530" s="287">
        <v>0</v>
      </c>
      <c r="O530" s="289">
        <v>0</v>
      </c>
      <c r="P530" s="55"/>
    </row>
    <row r="531" spans="1:16" ht="12" customHeight="1" x14ac:dyDescent="0.25">
      <c r="A531" s="286"/>
      <c r="B531" s="286"/>
      <c r="C531" s="286"/>
      <c r="D531" s="286"/>
      <c r="E531" s="360" t="s">
        <v>149</v>
      </c>
      <c r="F531" s="360"/>
      <c r="G531" s="287">
        <v>0</v>
      </c>
      <c r="H531" s="287">
        <v>0</v>
      </c>
      <c r="I531" s="287"/>
      <c r="J531" s="287">
        <v>65939.740000000005</v>
      </c>
      <c r="K531" s="294"/>
      <c r="L531" s="294"/>
      <c r="M531" s="294">
        <v>0</v>
      </c>
      <c r="N531" s="287">
        <v>0</v>
      </c>
      <c r="O531" s="289">
        <v>0</v>
      </c>
      <c r="P531" s="55"/>
    </row>
    <row r="532" spans="1:16" ht="12" customHeight="1" x14ac:dyDescent="0.25">
      <c r="A532" s="263"/>
      <c r="B532" s="390" t="s">
        <v>315</v>
      </c>
      <c r="C532" s="390"/>
      <c r="D532" s="390"/>
      <c r="E532" s="390" t="s">
        <v>53</v>
      </c>
      <c r="F532" s="390"/>
      <c r="G532" s="268">
        <v>0</v>
      </c>
      <c r="H532" s="268">
        <v>335203</v>
      </c>
      <c r="I532" s="267"/>
      <c r="J532" s="267">
        <v>270972.93</v>
      </c>
      <c r="K532" s="267"/>
      <c r="L532" s="267"/>
      <c r="M532" s="267">
        <v>176034.18</v>
      </c>
      <c r="N532" s="295">
        <v>0</v>
      </c>
      <c r="O532" s="428">
        <f>SUM(M532/J532)*100</f>
        <v>64.963751176178377</v>
      </c>
      <c r="P532" s="55"/>
    </row>
    <row r="533" spans="1:16" ht="12" customHeight="1" x14ac:dyDescent="0.25">
      <c r="A533" s="263"/>
      <c r="B533" s="263"/>
      <c r="C533" s="263"/>
      <c r="D533" s="263"/>
      <c r="E533" s="360" t="s">
        <v>328</v>
      </c>
      <c r="F533" s="360"/>
      <c r="G533" s="264">
        <v>0</v>
      </c>
      <c r="H533" s="264">
        <v>334608</v>
      </c>
      <c r="I533" s="264"/>
      <c r="J533" s="264">
        <v>270377.93</v>
      </c>
      <c r="K533" s="265"/>
      <c r="L533" s="265"/>
      <c r="M533" s="265">
        <v>174516.93</v>
      </c>
      <c r="N533" s="287">
        <v>0</v>
      </c>
      <c r="O533" s="289">
        <f>SUM(M533/J533)*100</f>
        <v>64.545552959888411</v>
      </c>
      <c r="P533" s="55"/>
    </row>
    <row r="534" spans="1:16" ht="12" customHeight="1" x14ac:dyDescent="0.25">
      <c r="A534" s="263"/>
      <c r="B534" s="263"/>
      <c r="C534" s="263"/>
      <c r="D534" s="263"/>
      <c r="E534" s="360" t="s">
        <v>145</v>
      </c>
      <c r="F534" s="360"/>
      <c r="G534" s="264">
        <v>0</v>
      </c>
      <c r="H534" s="264">
        <v>90822</v>
      </c>
      <c r="I534" s="264"/>
      <c r="J534" s="264">
        <v>24882.26</v>
      </c>
      <c r="K534" s="265"/>
      <c r="L534" s="265"/>
      <c r="M534" s="265">
        <v>45627.89</v>
      </c>
      <c r="N534" s="287">
        <v>0</v>
      </c>
      <c r="O534" s="289">
        <f t="shared" ref="O534:O572" si="32">SUM(M534/J534)*100</f>
        <v>183.37518376546183</v>
      </c>
      <c r="P534" s="55"/>
    </row>
    <row r="535" spans="1:16" ht="12" customHeight="1" x14ac:dyDescent="0.25">
      <c r="A535" s="263"/>
      <c r="B535" s="263"/>
      <c r="C535" s="263"/>
      <c r="D535" s="263"/>
      <c r="E535" s="360" t="s">
        <v>147</v>
      </c>
      <c r="F535" s="360"/>
      <c r="G535" s="264">
        <v>0</v>
      </c>
      <c r="H535" s="264">
        <v>77000</v>
      </c>
      <c r="I535" s="264"/>
      <c r="J535" s="264">
        <v>11060.26</v>
      </c>
      <c r="K535" s="265"/>
      <c r="L535" s="265"/>
      <c r="M535" s="265">
        <v>38831.050000000003</v>
      </c>
      <c r="N535" s="287">
        <v>0</v>
      </c>
      <c r="O535" s="289">
        <f t="shared" si="32"/>
        <v>351.08623124592009</v>
      </c>
      <c r="P535" s="55"/>
    </row>
    <row r="536" spans="1:16" ht="12" customHeight="1" x14ac:dyDescent="0.25">
      <c r="A536" s="263"/>
      <c r="B536" s="263"/>
      <c r="C536" s="263"/>
      <c r="D536" s="263"/>
      <c r="E536" s="360" t="s">
        <v>149</v>
      </c>
      <c r="F536" s="360"/>
      <c r="G536" s="264">
        <v>0</v>
      </c>
      <c r="H536" s="264">
        <v>77000</v>
      </c>
      <c r="I536" s="264"/>
      <c r="J536" s="264">
        <v>11060.26</v>
      </c>
      <c r="K536" s="265"/>
      <c r="L536" s="265"/>
      <c r="M536" s="265">
        <v>38831.050000000003</v>
      </c>
      <c r="N536" s="287">
        <v>0</v>
      </c>
      <c r="O536" s="289">
        <f t="shared" si="32"/>
        <v>351.08623124592009</v>
      </c>
      <c r="P536" s="55"/>
    </row>
    <row r="537" spans="1:16" ht="12" customHeight="1" x14ac:dyDescent="0.25">
      <c r="A537" s="263"/>
      <c r="B537" s="263"/>
      <c r="C537" s="263"/>
      <c r="D537" s="263"/>
      <c r="E537" s="360" t="s">
        <v>155</v>
      </c>
      <c r="F537" s="360"/>
      <c r="G537" s="264">
        <v>0</v>
      </c>
      <c r="H537" s="264">
        <v>1200</v>
      </c>
      <c r="I537" s="264"/>
      <c r="J537" s="264">
        <v>1200</v>
      </c>
      <c r="K537" s="265"/>
      <c r="L537" s="265"/>
      <c r="M537" s="265">
        <v>846.6</v>
      </c>
      <c r="N537" s="287">
        <v>0</v>
      </c>
      <c r="O537" s="289">
        <f t="shared" si="32"/>
        <v>70.55</v>
      </c>
      <c r="P537" s="55"/>
    </row>
    <row r="538" spans="1:16" ht="12" customHeight="1" x14ac:dyDescent="0.25">
      <c r="A538" s="263"/>
      <c r="B538" s="263"/>
      <c r="C538" s="263"/>
      <c r="D538" s="263"/>
      <c r="E538" s="360" t="s">
        <v>157</v>
      </c>
      <c r="F538" s="360"/>
      <c r="G538" s="264">
        <v>0</v>
      </c>
      <c r="H538" s="264">
        <v>1200</v>
      </c>
      <c r="I538" s="264"/>
      <c r="J538" s="264">
        <v>1200</v>
      </c>
      <c r="K538" s="265"/>
      <c r="L538" s="265"/>
      <c r="M538" s="265">
        <v>846.6</v>
      </c>
      <c r="N538" s="287">
        <v>0</v>
      </c>
      <c r="O538" s="289">
        <f t="shared" si="32"/>
        <v>70.55</v>
      </c>
      <c r="P538" s="55"/>
    </row>
    <row r="539" spans="1:16" ht="12" customHeight="1" x14ac:dyDescent="0.25">
      <c r="A539" s="263"/>
      <c r="B539" s="263"/>
      <c r="C539" s="263"/>
      <c r="D539" s="263"/>
      <c r="E539" s="360" t="s">
        <v>159</v>
      </c>
      <c r="F539" s="360"/>
      <c r="G539" s="264">
        <v>0</v>
      </c>
      <c r="H539" s="264">
        <v>12622</v>
      </c>
      <c r="I539" s="264"/>
      <c r="J539" s="264">
        <v>12622</v>
      </c>
      <c r="K539" s="265"/>
      <c r="L539" s="265"/>
      <c r="M539" s="265">
        <v>5950.24</v>
      </c>
      <c r="N539" s="287">
        <v>0</v>
      </c>
      <c r="O539" s="289">
        <f t="shared" si="32"/>
        <v>47.141815877040088</v>
      </c>
      <c r="P539" s="55"/>
    </row>
    <row r="540" spans="1:16" ht="12" customHeight="1" x14ac:dyDescent="0.25">
      <c r="A540" s="263"/>
      <c r="B540" s="263"/>
      <c r="C540" s="263"/>
      <c r="D540" s="263"/>
      <c r="E540" s="360" t="s">
        <v>161</v>
      </c>
      <c r="F540" s="360"/>
      <c r="G540" s="264">
        <v>0</v>
      </c>
      <c r="H540" s="264">
        <v>12622</v>
      </c>
      <c r="I540" s="264"/>
      <c r="J540" s="264">
        <v>12622</v>
      </c>
      <c r="K540" s="265"/>
      <c r="L540" s="265"/>
      <c r="M540" s="265">
        <v>5950.24</v>
      </c>
      <c r="N540" s="287">
        <v>0</v>
      </c>
      <c r="O540" s="289">
        <f t="shared" si="32"/>
        <v>47.141815877040088</v>
      </c>
      <c r="P540" s="55"/>
    </row>
    <row r="541" spans="1:16" ht="12" customHeight="1" x14ac:dyDescent="0.25">
      <c r="A541" s="263"/>
      <c r="B541" s="263"/>
      <c r="C541" s="263"/>
      <c r="D541" s="263"/>
      <c r="E541" s="360" t="s">
        <v>164</v>
      </c>
      <c r="F541" s="360"/>
      <c r="G541" s="264">
        <v>0</v>
      </c>
      <c r="H541" s="264">
        <v>30435</v>
      </c>
      <c r="I541" s="264"/>
      <c r="J541" s="264">
        <v>48635</v>
      </c>
      <c r="K541" s="265"/>
      <c r="L541" s="265"/>
      <c r="M541" s="265">
        <v>3674.45</v>
      </c>
      <c r="N541" s="287">
        <v>0</v>
      </c>
      <c r="O541" s="289">
        <f t="shared" si="32"/>
        <v>7.5551557520304309</v>
      </c>
      <c r="P541" s="55"/>
    </row>
    <row r="542" spans="1:16" ht="12" customHeight="1" x14ac:dyDescent="0.25">
      <c r="A542" s="263"/>
      <c r="B542" s="263"/>
      <c r="C542" s="263"/>
      <c r="D542" s="263"/>
      <c r="E542" s="360" t="s">
        <v>166</v>
      </c>
      <c r="F542" s="360"/>
      <c r="G542" s="264">
        <v>0</v>
      </c>
      <c r="H542" s="264">
        <v>1450</v>
      </c>
      <c r="I542" s="264"/>
      <c r="J542" s="264">
        <v>1450</v>
      </c>
      <c r="K542" s="265"/>
      <c r="L542" s="265"/>
      <c r="M542" s="265">
        <v>481.52</v>
      </c>
      <c r="N542" s="287">
        <v>0</v>
      </c>
      <c r="O542" s="289">
        <f t="shared" si="32"/>
        <v>33.208275862068966</v>
      </c>
      <c r="P542" s="55"/>
    </row>
    <row r="543" spans="1:16" ht="12" customHeight="1" x14ac:dyDescent="0.25">
      <c r="A543" s="263"/>
      <c r="B543" s="263"/>
      <c r="C543" s="263"/>
      <c r="D543" s="263"/>
      <c r="E543" s="360" t="s">
        <v>168</v>
      </c>
      <c r="F543" s="360"/>
      <c r="G543" s="264">
        <v>0</v>
      </c>
      <c r="H543" s="264">
        <v>1000</v>
      </c>
      <c r="I543" s="264"/>
      <c r="J543" s="264">
        <v>1000</v>
      </c>
      <c r="K543" s="265"/>
      <c r="L543" s="265"/>
      <c r="M543" s="265">
        <v>161.5</v>
      </c>
      <c r="N543" s="287">
        <v>0</v>
      </c>
      <c r="O543" s="289">
        <f t="shared" si="32"/>
        <v>16.150000000000002</v>
      </c>
      <c r="P543" s="55"/>
    </row>
    <row r="544" spans="1:16" ht="12" customHeight="1" x14ac:dyDescent="0.25">
      <c r="A544" s="263"/>
      <c r="B544" s="263"/>
      <c r="C544" s="263"/>
      <c r="D544" s="263"/>
      <c r="E544" s="360" t="s">
        <v>370</v>
      </c>
      <c r="F544" s="360"/>
      <c r="G544" s="264">
        <v>0</v>
      </c>
      <c r="H544" s="264">
        <v>450</v>
      </c>
      <c r="I544" s="264"/>
      <c r="J544" s="264">
        <v>450</v>
      </c>
      <c r="K544" s="265"/>
      <c r="L544" s="265"/>
      <c r="M544" s="265">
        <v>320.02</v>
      </c>
      <c r="N544" s="287">
        <v>0</v>
      </c>
      <c r="O544" s="289">
        <f t="shared" si="32"/>
        <v>71.115555555555559</v>
      </c>
      <c r="P544" s="55"/>
    </row>
    <row r="545" spans="1:16" ht="12" customHeight="1" x14ac:dyDescent="0.25">
      <c r="A545" s="263"/>
      <c r="B545" s="263"/>
      <c r="C545" s="263"/>
      <c r="D545" s="263"/>
      <c r="E545" s="360" t="s">
        <v>174</v>
      </c>
      <c r="F545" s="360"/>
      <c r="G545" s="264">
        <v>0</v>
      </c>
      <c r="H545" s="264">
        <v>22525</v>
      </c>
      <c r="I545" s="264"/>
      <c r="J545" s="264">
        <v>22525</v>
      </c>
      <c r="K545" s="265"/>
      <c r="L545" s="265"/>
      <c r="M545" s="265">
        <v>436.49</v>
      </c>
      <c r="N545" s="287">
        <v>0</v>
      </c>
      <c r="O545" s="289">
        <f t="shared" si="32"/>
        <v>1.9378024417314097</v>
      </c>
      <c r="P545" s="55"/>
    </row>
    <row r="546" spans="1:16" ht="12" customHeight="1" x14ac:dyDescent="0.25">
      <c r="A546" s="263"/>
      <c r="B546" s="263"/>
      <c r="C546" s="263"/>
      <c r="D546" s="263"/>
      <c r="E546" s="360" t="s">
        <v>176</v>
      </c>
      <c r="F546" s="360"/>
      <c r="G546" s="264">
        <v>0</v>
      </c>
      <c r="H546" s="264">
        <v>0</v>
      </c>
      <c r="I546" s="264"/>
      <c r="J546" s="264">
        <v>0</v>
      </c>
      <c r="K546" s="265"/>
      <c r="L546" s="265"/>
      <c r="M546" s="265">
        <v>7.04</v>
      </c>
      <c r="N546" s="287">
        <v>0</v>
      </c>
      <c r="O546" s="289">
        <v>0</v>
      </c>
      <c r="P546" s="55"/>
    </row>
    <row r="547" spans="1:16" ht="12" customHeight="1" x14ac:dyDescent="0.25">
      <c r="A547" s="263"/>
      <c r="B547" s="263"/>
      <c r="C547" s="263"/>
      <c r="D547" s="263"/>
      <c r="E547" s="360" t="s">
        <v>178</v>
      </c>
      <c r="F547" s="360"/>
      <c r="G547" s="264">
        <v>0</v>
      </c>
      <c r="H547" s="264">
        <v>22525</v>
      </c>
      <c r="I547" s="264"/>
      <c r="J547" s="264">
        <v>22525</v>
      </c>
      <c r="K547" s="265"/>
      <c r="L547" s="265"/>
      <c r="M547" s="265">
        <v>0</v>
      </c>
      <c r="N547" s="287">
        <v>0</v>
      </c>
      <c r="O547" s="289">
        <f t="shared" si="32"/>
        <v>0</v>
      </c>
      <c r="P547" s="55"/>
    </row>
    <row r="548" spans="1:16" ht="12" customHeight="1" x14ac:dyDescent="0.25">
      <c r="A548" s="263"/>
      <c r="B548" s="263"/>
      <c r="C548" s="263"/>
      <c r="D548" s="263"/>
      <c r="E548" s="360" t="s">
        <v>419</v>
      </c>
      <c r="F548" s="360"/>
      <c r="G548" s="264">
        <v>0</v>
      </c>
      <c r="H548" s="264">
        <v>0</v>
      </c>
      <c r="I548" s="264"/>
      <c r="J548" s="264">
        <v>0</v>
      </c>
      <c r="K548" s="265"/>
      <c r="L548" s="265"/>
      <c r="M548" s="265">
        <v>429.45</v>
      </c>
      <c r="N548" s="287">
        <v>0</v>
      </c>
      <c r="O548" s="289">
        <v>0</v>
      </c>
      <c r="P548" s="55"/>
    </row>
    <row r="549" spans="1:16" ht="12" customHeight="1" x14ac:dyDescent="0.25">
      <c r="A549" s="263"/>
      <c r="B549" s="263"/>
      <c r="C549" s="263"/>
      <c r="D549" s="263"/>
      <c r="E549" s="360" t="s">
        <v>186</v>
      </c>
      <c r="F549" s="360"/>
      <c r="G549" s="264">
        <v>0</v>
      </c>
      <c r="H549" s="264">
        <v>6460</v>
      </c>
      <c r="I549" s="264"/>
      <c r="J549" s="264">
        <v>24660</v>
      </c>
      <c r="K549" s="265"/>
      <c r="L549" s="265"/>
      <c r="M549" s="265">
        <v>1519.37</v>
      </c>
      <c r="N549" s="287">
        <v>0</v>
      </c>
      <c r="O549" s="289">
        <f t="shared" si="32"/>
        <v>6.161273317112733</v>
      </c>
      <c r="P549" s="55"/>
    </row>
    <row r="550" spans="1:16" ht="12" customHeight="1" x14ac:dyDescent="0.25">
      <c r="A550" s="263"/>
      <c r="B550" s="263"/>
      <c r="C550" s="263"/>
      <c r="D550" s="263"/>
      <c r="E550" s="360" t="s">
        <v>192</v>
      </c>
      <c r="F550" s="360"/>
      <c r="G550" s="264">
        <v>0</v>
      </c>
      <c r="H550" s="264">
        <v>6460</v>
      </c>
      <c r="I550" s="264"/>
      <c r="J550" s="264">
        <v>6460</v>
      </c>
      <c r="K550" s="265"/>
      <c r="L550" s="265"/>
      <c r="M550" s="265">
        <v>0</v>
      </c>
      <c r="N550" s="287">
        <v>0</v>
      </c>
      <c r="O550" s="289">
        <f t="shared" si="32"/>
        <v>0</v>
      </c>
      <c r="P550" s="55"/>
    </row>
    <row r="551" spans="1:16" ht="12" customHeight="1" x14ac:dyDescent="0.25">
      <c r="A551" s="263"/>
      <c r="B551" s="263"/>
      <c r="C551" s="263"/>
      <c r="D551" s="263"/>
      <c r="E551" s="360" t="s">
        <v>200</v>
      </c>
      <c r="F551" s="360"/>
      <c r="G551" s="264">
        <v>0</v>
      </c>
      <c r="H551" s="264">
        <v>0</v>
      </c>
      <c r="I551" s="264"/>
      <c r="J551" s="264">
        <v>0</v>
      </c>
      <c r="K551" s="265"/>
      <c r="L551" s="265"/>
      <c r="M551" s="265">
        <v>1275</v>
      </c>
      <c r="N551" s="287">
        <v>0</v>
      </c>
      <c r="O551" s="289">
        <v>0</v>
      </c>
      <c r="P551" s="55"/>
    </row>
    <row r="552" spans="1:16" ht="12" customHeight="1" x14ac:dyDescent="0.25">
      <c r="A552" s="263"/>
      <c r="B552" s="263"/>
      <c r="C552" s="263"/>
      <c r="D552" s="263"/>
      <c r="E552" s="262" t="s">
        <v>204</v>
      </c>
      <c r="F552" s="262"/>
      <c r="G552" s="264">
        <v>0</v>
      </c>
      <c r="H552" s="264">
        <v>0</v>
      </c>
      <c r="I552" s="264"/>
      <c r="J552" s="264">
        <v>18200</v>
      </c>
      <c r="K552" s="265"/>
      <c r="L552" s="265"/>
      <c r="M552" s="265">
        <v>244.37</v>
      </c>
      <c r="N552" s="287">
        <v>0</v>
      </c>
      <c r="O552" s="289">
        <f t="shared" si="32"/>
        <v>1.3426923076923079</v>
      </c>
      <c r="P552" s="55"/>
    </row>
    <row r="553" spans="1:16" ht="12" customHeight="1" x14ac:dyDescent="0.25">
      <c r="A553" s="263"/>
      <c r="B553" s="263"/>
      <c r="C553" s="263"/>
      <c r="D553" s="263"/>
      <c r="E553" s="360" t="s">
        <v>423</v>
      </c>
      <c r="F553" s="360"/>
      <c r="G553" s="264">
        <v>0</v>
      </c>
      <c r="H553" s="264">
        <v>0</v>
      </c>
      <c r="I553" s="264"/>
      <c r="J553" s="264">
        <v>0</v>
      </c>
      <c r="K553" s="265"/>
      <c r="L553" s="265"/>
      <c r="M553" s="265">
        <v>1237.07</v>
      </c>
      <c r="N553" s="287">
        <v>0</v>
      </c>
      <c r="O553" s="289">
        <v>0</v>
      </c>
      <c r="P553" s="55"/>
    </row>
    <row r="554" spans="1:16" ht="12" customHeight="1" x14ac:dyDescent="0.25">
      <c r="A554" s="263"/>
      <c r="B554" s="263"/>
      <c r="C554" s="263"/>
      <c r="D554" s="263"/>
      <c r="E554" s="360" t="s">
        <v>221</v>
      </c>
      <c r="F554" s="360"/>
      <c r="G554" s="264">
        <v>0</v>
      </c>
      <c r="H554" s="264">
        <v>100</v>
      </c>
      <c r="I554" s="264"/>
      <c r="J554" s="264">
        <v>100</v>
      </c>
      <c r="K554" s="265"/>
      <c r="L554" s="265"/>
      <c r="M554" s="265">
        <v>14.87</v>
      </c>
      <c r="N554" s="287">
        <v>0</v>
      </c>
      <c r="O554" s="289">
        <f t="shared" si="32"/>
        <v>14.87</v>
      </c>
      <c r="P554" s="55"/>
    </row>
    <row r="555" spans="1:16" ht="12" customHeight="1" x14ac:dyDescent="0.25">
      <c r="A555" s="263"/>
      <c r="B555" s="263"/>
      <c r="C555" s="263"/>
      <c r="D555" s="263"/>
      <c r="E555" s="360" t="s">
        <v>223</v>
      </c>
      <c r="F555" s="360"/>
      <c r="G555" s="264">
        <v>0</v>
      </c>
      <c r="H555" s="264">
        <v>100</v>
      </c>
      <c r="I555" s="264"/>
      <c r="J555" s="264">
        <v>100</v>
      </c>
      <c r="K555" s="265"/>
      <c r="L555" s="265"/>
      <c r="M555" s="265">
        <v>14.87</v>
      </c>
      <c r="N555" s="287">
        <v>0</v>
      </c>
      <c r="O555" s="289">
        <f t="shared" si="32"/>
        <v>14.87</v>
      </c>
      <c r="P555" s="55"/>
    </row>
    <row r="556" spans="1:16" ht="12" customHeight="1" x14ac:dyDescent="0.25">
      <c r="A556" s="263"/>
      <c r="B556" s="263"/>
      <c r="C556" s="263"/>
      <c r="D556" s="263"/>
      <c r="E556" s="360" t="s">
        <v>225</v>
      </c>
      <c r="F556" s="360"/>
      <c r="G556" s="264">
        <v>0</v>
      </c>
      <c r="H556" s="264">
        <v>100</v>
      </c>
      <c r="I556" s="264"/>
      <c r="J556" s="264">
        <v>100</v>
      </c>
      <c r="K556" s="265"/>
      <c r="L556" s="265"/>
      <c r="M556" s="265">
        <v>14.87</v>
      </c>
      <c r="N556" s="287">
        <v>0</v>
      </c>
      <c r="O556" s="289">
        <f t="shared" si="32"/>
        <v>14.87</v>
      </c>
      <c r="P556" s="55"/>
    </row>
    <row r="557" spans="1:16" ht="12" customHeight="1" x14ac:dyDescent="0.25">
      <c r="A557" s="263"/>
      <c r="B557" s="263"/>
      <c r="C557" s="263"/>
      <c r="D557" s="263"/>
      <c r="E557" s="360" t="s">
        <v>231</v>
      </c>
      <c r="F557" s="360"/>
      <c r="G557" s="264">
        <v>0</v>
      </c>
      <c r="H557" s="264">
        <v>185511</v>
      </c>
      <c r="I557" s="264"/>
      <c r="J557" s="264">
        <v>169020.67</v>
      </c>
      <c r="K557" s="265"/>
      <c r="L557" s="265"/>
      <c r="M557" s="265">
        <v>110205.72</v>
      </c>
      <c r="N557" s="287">
        <v>0</v>
      </c>
      <c r="O557" s="289">
        <f t="shared" si="32"/>
        <v>65.202510438516185</v>
      </c>
      <c r="P557" s="55"/>
    </row>
    <row r="558" spans="1:16" ht="12" customHeight="1" x14ac:dyDescent="0.25">
      <c r="A558" s="263"/>
      <c r="B558" s="263"/>
      <c r="C558" s="263"/>
      <c r="D558" s="263"/>
      <c r="E558" s="360" t="s">
        <v>331</v>
      </c>
      <c r="F558" s="360"/>
      <c r="G558" s="264">
        <v>0</v>
      </c>
      <c r="H558" s="264">
        <v>172015</v>
      </c>
      <c r="I558" s="264"/>
      <c r="J558" s="264">
        <v>155524.67000000001</v>
      </c>
      <c r="K558" s="265"/>
      <c r="L558" s="265"/>
      <c r="M558" s="265">
        <v>97601.35</v>
      </c>
      <c r="N558" s="287">
        <v>0</v>
      </c>
      <c r="O558" s="289">
        <f t="shared" si="32"/>
        <v>62.756185240579519</v>
      </c>
      <c r="P558" s="55"/>
    </row>
    <row r="559" spans="1:16" ht="12" customHeight="1" x14ac:dyDescent="0.25">
      <c r="A559" s="263"/>
      <c r="B559" s="263"/>
      <c r="C559" s="263"/>
      <c r="D559" s="263"/>
      <c r="E559" s="360" t="s">
        <v>233</v>
      </c>
      <c r="F559" s="360"/>
      <c r="G559" s="264">
        <v>0</v>
      </c>
      <c r="H559" s="264">
        <v>93545</v>
      </c>
      <c r="I559" s="264"/>
      <c r="J559" s="264">
        <v>77054.67</v>
      </c>
      <c r="K559" s="265"/>
      <c r="L559" s="265"/>
      <c r="M559" s="265">
        <v>25231.279999999999</v>
      </c>
      <c r="N559" s="287">
        <v>0</v>
      </c>
      <c r="O559" s="289">
        <f t="shared" si="32"/>
        <v>32.744647404239089</v>
      </c>
      <c r="P559" s="55"/>
    </row>
    <row r="560" spans="1:16" ht="12" customHeight="1" x14ac:dyDescent="0.25">
      <c r="A560" s="263"/>
      <c r="B560" s="263"/>
      <c r="C560" s="263"/>
      <c r="D560" s="263"/>
      <c r="E560" s="360" t="s">
        <v>235</v>
      </c>
      <c r="F560" s="360"/>
      <c r="G560" s="264">
        <v>0</v>
      </c>
      <c r="H560" s="264">
        <v>78470</v>
      </c>
      <c r="I560" s="264"/>
      <c r="J560" s="264">
        <v>78470</v>
      </c>
      <c r="K560" s="265"/>
      <c r="L560" s="265"/>
      <c r="M560" s="265">
        <v>72370.070000000007</v>
      </c>
      <c r="N560" s="287">
        <v>0</v>
      </c>
      <c r="O560" s="289">
        <f t="shared" si="32"/>
        <v>92.226417739263425</v>
      </c>
      <c r="P560" s="55"/>
    </row>
    <row r="561" spans="1:16" ht="12" customHeight="1" x14ac:dyDescent="0.25">
      <c r="A561" s="263"/>
      <c r="B561" s="263"/>
      <c r="C561" s="263"/>
      <c r="D561" s="263"/>
      <c r="E561" s="362" t="s">
        <v>402</v>
      </c>
      <c r="F561" s="362"/>
      <c r="G561" s="264">
        <v>0</v>
      </c>
      <c r="H561" s="264">
        <v>0</v>
      </c>
      <c r="I561" s="264"/>
      <c r="J561" s="264">
        <v>13496</v>
      </c>
      <c r="K561" s="265"/>
      <c r="L561" s="265"/>
      <c r="M561" s="265">
        <v>12604.37</v>
      </c>
      <c r="N561" s="287">
        <v>0</v>
      </c>
      <c r="O561" s="289">
        <f t="shared" si="32"/>
        <v>93.393375815056316</v>
      </c>
      <c r="P561" s="55"/>
    </row>
    <row r="562" spans="1:16" ht="12" customHeight="1" x14ac:dyDescent="0.25">
      <c r="A562" s="263"/>
      <c r="B562" s="263"/>
      <c r="C562" s="263"/>
      <c r="D562" s="263"/>
      <c r="E562" s="362" t="s">
        <v>391</v>
      </c>
      <c r="F562" s="362"/>
      <c r="G562" s="264">
        <v>0</v>
      </c>
      <c r="H562" s="264">
        <v>0</v>
      </c>
      <c r="I562" s="264"/>
      <c r="J562" s="264">
        <v>13496</v>
      </c>
      <c r="K562" s="265"/>
      <c r="L562" s="265"/>
      <c r="M562" s="265">
        <v>12009.37</v>
      </c>
      <c r="N562" s="287">
        <v>0</v>
      </c>
      <c r="O562" s="289">
        <f t="shared" si="32"/>
        <v>88.984662122110265</v>
      </c>
      <c r="P562" s="55"/>
    </row>
    <row r="563" spans="1:16" ht="12" customHeight="1" x14ac:dyDescent="0.25">
      <c r="A563" s="263"/>
      <c r="B563" s="263"/>
      <c r="C563" s="263"/>
      <c r="D563" s="263"/>
      <c r="E563" s="362" t="s">
        <v>403</v>
      </c>
      <c r="F563" s="362"/>
      <c r="G563" s="264">
        <v>0</v>
      </c>
      <c r="H563" s="264">
        <v>0</v>
      </c>
      <c r="I563" s="264"/>
      <c r="J563" s="264">
        <v>0</v>
      </c>
      <c r="K563" s="265"/>
      <c r="L563" s="265"/>
      <c r="M563" s="265">
        <v>595</v>
      </c>
      <c r="N563" s="287">
        <v>0</v>
      </c>
      <c r="O563" s="289">
        <v>0</v>
      </c>
      <c r="P563" s="55"/>
    </row>
    <row r="564" spans="1:16" ht="12" customHeight="1" x14ac:dyDescent="0.25">
      <c r="A564" s="263"/>
      <c r="B564" s="263"/>
      <c r="C564" s="263"/>
      <c r="D564" s="263"/>
      <c r="E564" s="360" t="s">
        <v>237</v>
      </c>
      <c r="F564" s="360"/>
      <c r="G564" s="264">
        <v>0</v>
      </c>
      <c r="H564" s="264">
        <v>13496</v>
      </c>
      <c r="I564" s="264"/>
      <c r="J564" s="264">
        <v>0</v>
      </c>
      <c r="K564" s="265"/>
      <c r="L564" s="265"/>
      <c r="M564" s="265">
        <v>0</v>
      </c>
      <c r="N564" s="287">
        <v>0</v>
      </c>
      <c r="O564" s="289">
        <v>0</v>
      </c>
      <c r="P564" s="55"/>
    </row>
    <row r="565" spans="1:16" ht="12" customHeight="1" x14ac:dyDescent="0.25">
      <c r="A565" s="263"/>
      <c r="B565" s="263"/>
      <c r="C565" s="263"/>
      <c r="D565" s="263"/>
      <c r="E565" s="360" t="s">
        <v>240</v>
      </c>
      <c r="F565" s="360"/>
      <c r="G565" s="264">
        <v>0</v>
      </c>
      <c r="H565" s="264">
        <v>13496</v>
      </c>
      <c r="I565" s="264"/>
      <c r="J565" s="264">
        <v>0</v>
      </c>
      <c r="K565" s="265"/>
      <c r="L565" s="265"/>
      <c r="M565" s="265">
        <v>0</v>
      </c>
      <c r="N565" s="287">
        <v>0</v>
      </c>
      <c r="O565" s="289">
        <v>0</v>
      </c>
      <c r="P565" s="55"/>
    </row>
    <row r="566" spans="1:16" ht="12" customHeight="1" x14ac:dyDescent="0.25">
      <c r="A566" s="263"/>
      <c r="B566" s="263"/>
      <c r="C566" s="263"/>
      <c r="D566" s="263"/>
      <c r="E566" s="262" t="s">
        <v>247</v>
      </c>
      <c r="F566" s="262"/>
      <c r="G566" s="264">
        <v>0</v>
      </c>
      <c r="H566" s="264">
        <v>27740</v>
      </c>
      <c r="I566" s="264"/>
      <c r="J566" s="264">
        <v>27740</v>
      </c>
      <c r="K566" s="265"/>
      <c r="L566" s="265"/>
      <c r="M566" s="265">
        <v>14994</v>
      </c>
      <c r="N566" s="287">
        <v>0</v>
      </c>
      <c r="O566" s="289">
        <f t="shared" si="32"/>
        <v>54.051910598413841</v>
      </c>
      <c r="P566" s="55"/>
    </row>
    <row r="567" spans="1:16" ht="12" customHeight="1" x14ac:dyDescent="0.25">
      <c r="A567" s="263"/>
      <c r="B567" s="263"/>
      <c r="C567" s="263"/>
      <c r="D567" s="263"/>
      <c r="E567" s="360" t="s">
        <v>404</v>
      </c>
      <c r="F567" s="360"/>
      <c r="G567" s="264">
        <v>0</v>
      </c>
      <c r="H567" s="264">
        <v>27740</v>
      </c>
      <c r="I567" s="264"/>
      <c r="J567" s="264">
        <v>27740</v>
      </c>
      <c r="K567" s="265"/>
      <c r="L567" s="265"/>
      <c r="M567" s="265">
        <v>14994</v>
      </c>
      <c r="N567" s="287">
        <v>0</v>
      </c>
      <c r="O567" s="289">
        <f t="shared" si="32"/>
        <v>54.051910598413841</v>
      </c>
      <c r="P567" s="55"/>
    </row>
    <row r="568" spans="1:16" ht="12" customHeight="1" x14ac:dyDescent="0.25">
      <c r="A568" s="263"/>
      <c r="B568" s="263"/>
      <c r="C568" s="263"/>
      <c r="D568" s="263"/>
      <c r="E568" s="360" t="s">
        <v>20</v>
      </c>
      <c r="F568" s="360"/>
      <c r="G568" s="264">
        <v>0</v>
      </c>
      <c r="H568" s="264">
        <v>595</v>
      </c>
      <c r="I568" s="264"/>
      <c r="J568" s="264">
        <v>595</v>
      </c>
      <c r="K568" s="265"/>
      <c r="L568" s="265"/>
      <c r="M568" s="265">
        <v>1517.25</v>
      </c>
      <c r="N568" s="287">
        <v>0</v>
      </c>
      <c r="O568" s="289">
        <f t="shared" si="32"/>
        <v>254.99999999999997</v>
      </c>
      <c r="P568" s="55"/>
    </row>
    <row r="569" spans="1:16" ht="12" customHeight="1" x14ac:dyDescent="0.25">
      <c r="A569" s="263"/>
      <c r="B569" s="263"/>
      <c r="C569" s="263"/>
      <c r="D569" s="263"/>
      <c r="E569" s="360" t="s">
        <v>260</v>
      </c>
      <c r="F569" s="360"/>
      <c r="G569" s="264">
        <v>0</v>
      </c>
      <c r="H569" s="264">
        <v>595</v>
      </c>
      <c r="I569" s="264"/>
      <c r="J569" s="264">
        <v>595</v>
      </c>
      <c r="K569" s="265"/>
      <c r="L569" s="265"/>
      <c r="M569" s="265">
        <v>1517.25</v>
      </c>
      <c r="N569" s="287">
        <v>0</v>
      </c>
      <c r="O569" s="289">
        <f t="shared" si="32"/>
        <v>254.99999999999997</v>
      </c>
      <c r="P569" s="55"/>
    </row>
    <row r="570" spans="1:16" ht="12" customHeight="1" x14ac:dyDescent="0.25">
      <c r="A570" s="263"/>
      <c r="B570" s="263"/>
      <c r="C570" s="263"/>
      <c r="D570" s="263"/>
      <c r="E570" s="360" t="s">
        <v>262</v>
      </c>
      <c r="F570" s="360"/>
      <c r="G570" s="264">
        <v>0</v>
      </c>
      <c r="H570" s="264">
        <v>595</v>
      </c>
      <c r="I570" s="264"/>
      <c r="J570" s="264">
        <v>595</v>
      </c>
      <c r="K570" s="265"/>
      <c r="L570" s="265"/>
      <c r="M570" s="265">
        <v>1517.25</v>
      </c>
      <c r="N570" s="287">
        <v>0</v>
      </c>
      <c r="O570" s="289">
        <f t="shared" si="32"/>
        <v>254.99999999999997</v>
      </c>
      <c r="P570" s="55"/>
    </row>
    <row r="571" spans="1:16" ht="12" customHeight="1" x14ac:dyDescent="0.25">
      <c r="A571" s="263"/>
      <c r="B571" s="263"/>
      <c r="C571" s="263"/>
      <c r="D571" s="263"/>
      <c r="E571" s="360" t="s">
        <v>264</v>
      </c>
      <c r="F571" s="360"/>
      <c r="G571" s="264">
        <v>0</v>
      </c>
      <c r="H571" s="264">
        <v>0</v>
      </c>
      <c r="I571" s="264"/>
      <c r="J571" s="264">
        <v>0</v>
      </c>
      <c r="K571" s="265"/>
      <c r="L571" s="265"/>
      <c r="M571" s="265">
        <v>1517.25</v>
      </c>
      <c r="N571" s="287">
        <v>0</v>
      </c>
      <c r="O571" s="289">
        <v>0</v>
      </c>
      <c r="P571" s="55"/>
    </row>
    <row r="572" spans="1:16" ht="12" customHeight="1" x14ac:dyDescent="0.25">
      <c r="A572" s="263"/>
      <c r="B572" s="263"/>
      <c r="C572" s="263"/>
      <c r="D572" s="263"/>
      <c r="E572" s="360" t="s">
        <v>270</v>
      </c>
      <c r="F572" s="360"/>
      <c r="G572" s="264">
        <v>0</v>
      </c>
      <c r="H572" s="264">
        <v>595</v>
      </c>
      <c r="I572" s="264"/>
      <c r="J572" s="264">
        <v>595</v>
      </c>
      <c r="K572" s="265"/>
      <c r="L572" s="265"/>
      <c r="M572" s="265">
        <v>0</v>
      </c>
      <c r="N572" s="287">
        <v>0</v>
      </c>
      <c r="O572" s="289">
        <f t="shared" si="32"/>
        <v>0</v>
      </c>
      <c r="P572" s="55"/>
    </row>
    <row r="573" spans="1:16" ht="16.5" customHeight="1" x14ac:dyDescent="0.25">
      <c r="A573" s="416" t="s">
        <v>325</v>
      </c>
      <c r="B573" s="416"/>
      <c r="C573" s="416"/>
      <c r="D573" s="416"/>
      <c r="E573" s="416"/>
      <c r="F573" s="416"/>
      <c r="G573" s="193">
        <v>3535600.76</v>
      </c>
      <c r="H573" s="193">
        <f>SUM(H532+H527+H496+H468+H437+H415+H392+H371+H349+H255+H247+H237+H221+H209+H189+H173+H167+H162+H157+H140+H130+H105+H65+H19+H9)</f>
        <v>8707355.5099999998</v>
      </c>
      <c r="I573" s="193"/>
      <c r="J573" s="193">
        <f>SUM(J532+J527+J496+J468+J463+J437+J415+I392+I371+I349+J342+I288+J283+I247+I237+I221+I209+I189+J173+J167+I157+J150+I140+I114+I109+I93+I65+J19+I9)</f>
        <v>9578976.2899999991</v>
      </c>
      <c r="K573" s="417">
        <v>4423976.01</v>
      </c>
      <c r="L573" s="417"/>
      <c r="M573" s="417"/>
      <c r="N573" s="194">
        <f>K573/G573*100</f>
        <v>125.12657141752624</v>
      </c>
      <c r="O573" s="432">
        <f>SUM(K573/J573*100)</f>
        <v>46.184225496188176</v>
      </c>
    </row>
    <row r="574" spans="1:16" ht="16.5" customHeight="1" x14ac:dyDescent="0.25">
      <c r="A574" s="296"/>
      <c r="B574" s="296"/>
      <c r="C574" s="296"/>
      <c r="D574" s="296"/>
      <c r="E574" s="296"/>
      <c r="F574" s="296"/>
      <c r="G574" s="193"/>
      <c r="H574" s="193"/>
      <c r="I574" s="193"/>
      <c r="J574" s="193"/>
      <c r="K574" s="297"/>
      <c r="L574" s="297"/>
      <c r="M574" s="297"/>
      <c r="N574" s="194"/>
      <c r="O574" s="432"/>
    </row>
    <row r="575" spans="1:16" x14ac:dyDescent="0.25">
      <c r="H575" s="27"/>
      <c r="J575" s="322" t="s">
        <v>356</v>
      </c>
      <c r="K575" s="322"/>
      <c r="L575" s="322"/>
    </row>
    <row r="576" spans="1:16" x14ac:dyDescent="0.25">
      <c r="J576" s="323" t="s">
        <v>358</v>
      </c>
      <c r="K576" s="323"/>
      <c r="L576" s="323"/>
    </row>
    <row r="577" spans="10:14" x14ac:dyDescent="0.25">
      <c r="J577" s="324" t="s">
        <v>357</v>
      </c>
      <c r="K577" s="324"/>
      <c r="L577" s="324"/>
    </row>
    <row r="578" spans="10:14" x14ac:dyDescent="0.25">
      <c r="N578" s="27"/>
    </row>
    <row r="579" spans="10:14" x14ac:dyDescent="0.25">
      <c r="N579" s="27"/>
    </row>
  </sheetData>
  <mergeCells count="1272">
    <mergeCell ref="B527:D527"/>
    <mergeCell ref="E527:F527"/>
    <mergeCell ref="E528:F528"/>
    <mergeCell ref="E529:F529"/>
    <mergeCell ref="E530:F530"/>
    <mergeCell ref="E531:F531"/>
    <mergeCell ref="E553:F553"/>
    <mergeCell ref="E518:F518"/>
    <mergeCell ref="E92:F92"/>
    <mergeCell ref="E46:F46"/>
    <mergeCell ref="B532:D532"/>
    <mergeCell ref="E532:F532"/>
    <mergeCell ref="K297:M297"/>
    <mergeCell ref="K299:M299"/>
    <mergeCell ref="K300:M300"/>
    <mergeCell ref="K301:M301"/>
    <mergeCell ref="L303:M303"/>
    <mergeCell ref="K307:M307"/>
    <mergeCell ref="K308:M308"/>
    <mergeCell ref="K310:M310"/>
    <mergeCell ref="K312:M312"/>
    <mergeCell ref="K304:M304"/>
    <mergeCell ref="K305:M305"/>
    <mergeCell ref="B283:D283"/>
    <mergeCell ref="E287:F287"/>
    <mergeCell ref="E309:F309"/>
    <mergeCell ref="E298:F298"/>
    <mergeCell ref="E302:F302"/>
    <mergeCell ref="E306:F306"/>
    <mergeCell ref="E313:F313"/>
    <mergeCell ref="E314:F314"/>
    <mergeCell ref="E315:F315"/>
    <mergeCell ref="E318:F318"/>
    <mergeCell ref="E319:F319"/>
    <mergeCell ref="E320:F320"/>
    <mergeCell ref="E321:F321"/>
    <mergeCell ref="A282:D282"/>
    <mergeCell ref="A288:D288"/>
    <mergeCell ref="I288:J288"/>
    <mergeCell ref="K288:M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9:F299"/>
    <mergeCell ref="E300:F300"/>
    <mergeCell ref="E301:F301"/>
    <mergeCell ref="E303:F303"/>
    <mergeCell ref="E545:F545"/>
    <mergeCell ref="E546:F546"/>
    <mergeCell ref="E509:F509"/>
    <mergeCell ref="E510:F510"/>
    <mergeCell ref="E511:F511"/>
    <mergeCell ref="E514:F514"/>
    <mergeCell ref="E523:F523"/>
    <mergeCell ref="E524:F524"/>
    <mergeCell ref="E526:F526"/>
    <mergeCell ref="E571:F571"/>
    <mergeCell ref="E572:F572"/>
    <mergeCell ref="E557:F557"/>
    <mergeCell ref="E558:F558"/>
    <mergeCell ref="E559:F559"/>
    <mergeCell ref="E560:F560"/>
    <mergeCell ref="E561:F561"/>
    <mergeCell ref="E562:F562"/>
    <mergeCell ref="E563:F563"/>
    <mergeCell ref="E564:F564"/>
    <mergeCell ref="E565:F565"/>
    <mergeCell ref="E567:F567"/>
    <mergeCell ref="E570:F570"/>
    <mergeCell ref="E512:F512"/>
    <mergeCell ref="E513:F513"/>
    <mergeCell ref="E515:F515"/>
    <mergeCell ref="E516:F516"/>
    <mergeCell ref="E519:F519"/>
    <mergeCell ref="E520:F520"/>
    <mergeCell ref="E521:F521"/>
    <mergeCell ref="E522:F522"/>
    <mergeCell ref="E525:F525"/>
    <mergeCell ref="E547:F547"/>
    <mergeCell ref="E548:F548"/>
    <mergeCell ref="E549:F549"/>
    <mergeCell ref="E550:F550"/>
    <mergeCell ref="E551:F551"/>
    <mergeCell ref="E554:F554"/>
    <mergeCell ref="E555:F555"/>
    <mergeCell ref="E556:F556"/>
    <mergeCell ref="E568:F568"/>
    <mergeCell ref="E569:F569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495:F495"/>
    <mergeCell ref="I495:J495"/>
    <mergeCell ref="K495:M495"/>
    <mergeCell ref="B496:D496"/>
    <mergeCell ref="E496:F496"/>
    <mergeCell ref="E497:F497"/>
    <mergeCell ref="E498:F498"/>
    <mergeCell ref="E499:F499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477:F477"/>
    <mergeCell ref="E478:F478"/>
    <mergeCell ref="E480:F480"/>
    <mergeCell ref="E481:F481"/>
    <mergeCell ref="E482:F482"/>
    <mergeCell ref="E483:F483"/>
    <mergeCell ref="E484:F484"/>
    <mergeCell ref="E487:F487"/>
    <mergeCell ref="E488:F488"/>
    <mergeCell ref="E491:F491"/>
    <mergeCell ref="E492:F492"/>
    <mergeCell ref="E493:F493"/>
    <mergeCell ref="E462:F462"/>
    <mergeCell ref="E494:F494"/>
    <mergeCell ref="E479:F479"/>
    <mergeCell ref="E489:F489"/>
    <mergeCell ref="E490:F490"/>
    <mergeCell ref="E463:F463"/>
    <mergeCell ref="E464:F464"/>
    <mergeCell ref="E465:F465"/>
    <mergeCell ref="E466:F466"/>
    <mergeCell ref="E467:F467"/>
    <mergeCell ref="E485:F485"/>
    <mergeCell ref="E456:F456"/>
    <mergeCell ref="E457:F457"/>
    <mergeCell ref="E459:F459"/>
    <mergeCell ref="E460:F460"/>
    <mergeCell ref="E461:F461"/>
    <mergeCell ref="B437:D437"/>
    <mergeCell ref="E437:F437"/>
    <mergeCell ref="B468:D468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E443:F443"/>
    <mergeCell ref="E444:F444"/>
    <mergeCell ref="E445:F445"/>
    <mergeCell ref="E446:F446"/>
    <mergeCell ref="E447:F447"/>
    <mergeCell ref="E448:F448"/>
    <mergeCell ref="E449:F449"/>
    <mergeCell ref="E453:F453"/>
    <mergeCell ref="E450:F450"/>
    <mergeCell ref="E451:F451"/>
    <mergeCell ref="E454:F454"/>
    <mergeCell ref="B463:D463"/>
    <mergeCell ref="E382:F382"/>
    <mergeCell ref="E436:F436"/>
    <mergeCell ref="I436:J436"/>
    <mergeCell ref="K436:M436"/>
    <mergeCell ref="E438:F438"/>
    <mergeCell ref="E439:F439"/>
    <mergeCell ref="E440:F440"/>
    <mergeCell ref="E441:F441"/>
    <mergeCell ref="E442:F442"/>
    <mergeCell ref="E305:F305"/>
    <mergeCell ref="E307:F307"/>
    <mergeCell ref="E312:F312"/>
    <mergeCell ref="E310:F310"/>
    <mergeCell ref="E236:F236"/>
    <mergeCell ref="E427:F427"/>
    <mergeCell ref="I391:J391"/>
    <mergeCell ref="E424:F424"/>
    <mergeCell ref="I373:J373"/>
    <mergeCell ref="I387:J387"/>
    <mergeCell ref="E402:F402"/>
    <mergeCell ref="E403:F403"/>
    <mergeCell ref="E404:F404"/>
    <mergeCell ref="E304:F304"/>
    <mergeCell ref="E420:F420"/>
    <mergeCell ref="E421:F421"/>
    <mergeCell ref="E422:F422"/>
    <mergeCell ref="E435:F435"/>
    <mergeCell ref="E246:F246"/>
    <mergeCell ref="E283:F283"/>
    <mergeCell ref="K233:M233"/>
    <mergeCell ref="K234:M234"/>
    <mergeCell ref="K372:M372"/>
    <mergeCell ref="K373:M373"/>
    <mergeCell ref="K374:M374"/>
    <mergeCell ref="K375:M375"/>
    <mergeCell ref="K378:M378"/>
    <mergeCell ref="K379:M379"/>
    <mergeCell ref="E432:F432"/>
    <mergeCell ref="E282:F282"/>
    <mergeCell ref="E365:F365"/>
    <mergeCell ref="E366:F366"/>
    <mergeCell ref="E401:F401"/>
    <mergeCell ref="E405:F405"/>
    <mergeCell ref="E392:F392"/>
    <mergeCell ref="E394:F394"/>
    <mergeCell ref="E395:F395"/>
    <mergeCell ref="E396:F396"/>
    <mergeCell ref="E397:F397"/>
    <mergeCell ref="E398:F398"/>
    <mergeCell ref="E415:F415"/>
    <mergeCell ref="K424:M424"/>
    <mergeCell ref="K425:M425"/>
    <mergeCell ref="K426:M426"/>
    <mergeCell ref="K427:M427"/>
    <mergeCell ref="E417:F417"/>
    <mergeCell ref="E418:F418"/>
    <mergeCell ref="E419:F419"/>
    <mergeCell ref="E425:F425"/>
    <mergeCell ref="E426:F426"/>
    <mergeCell ref="E428:F428"/>
    <mergeCell ref="E431:F431"/>
    <mergeCell ref="E423:F423"/>
    <mergeCell ref="E429:F429"/>
    <mergeCell ref="E430:F430"/>
    <mergeCell ref="K421:M421"/>
    <mergeCell ref="K422:M422"/>
    <mergeCell ref="K416:M416"/>
    <mergeCell ref="K19:M19"/>
    <mergeCell ref="B172:D172"/>
    <mergeCell ref="E354:F354"/>
    <mergeCell ref="E355:F355"/>
    <mergeCell ref="E362:F362"/>
    <mergeCell ref="E399:F399"/>
    <mergeCell ref="E400:F400"/>
    <mergeCell ref="I371:J371"/>
    <mergeCell ref="K371:M371"/>
    <mergeCell ref="I390:J390"/>
    <mergeCell ref="I389:J389"/>
    <mergeCell ref="I388:J388"/>
    <mergeCell ref="I386:J386"/>
    <mergeCell ref="I384:J384"/>
    <mergeCell ref="I385:J385"/>
    <mergeCell ref="I381:J381"/>
    <mergeCell ref="I380:J380"/>
    <mergeCell ref="I379:J379"/>
    <mergeCell ref="E416:F416"/>
    <mergeCell ref="E410:F410"/>
    <mergeCell ref="E411:F411"/>
    <mergeCell ref="E412:F412"/>
    <mergeCell ref="E413:F413"/>
    <mergeCell ref="E374:F374"/>
    <mergeCell ref="E373:F373"/>
    <mergeCell ref="E372:F372"/>
    <mergeCell ref="K362:M362"/>
    <mergeCell ref="E406:F406"/>
    <mergeCell ref="E414:F414"/>
    <mergeCell ref="E233:F233"/>
    <mergeCell ref="E234:F234"/>
    <mergeCell ref="E235:F235"/>
    <mergeCell ref="J575:L575"/>
    <mergeCell ref="J576:L576"/>
    <mergeCell ref="J577:L577"/>
    <mergeCell ref="D4:O4"/>
    <mergeCell ref="K393:M393"/>
    <mergeCell ref="K394:M394"/>
    <mergeCell ref="K395:M395"/>
    <mergeCell ref="K396:M396"/>
    <mergeCell ref="K397:M397"/>
    <mergeCell ref="K398:M398"/>
    <mergeCell ref="K401:M401"/>
    <mergeCell ref="K408:M408"/>
    <mergeCell ref="K407:M407"/>
    <mergeCell ref="K405:M405"/>
    <mergeCell ref="K413:M413"/>
    <mergeCell ref="K412:M412"/>
    <mergeCell ref="K411:M411"/>
    <mergeCell ref="K410:M410"/>
    <mergeCell ref="K409:M409"/>
    <mergeCell ref="K386:M386"/>
    <mergeCell ref="K387:M387"/>
    <mergeCell ref="K388:M388"/>
    <mergeCell ref="K389:M389"/>
    <mergeCell ref="K390:M390"/>
    <mergeCell ref="K391:M391"/>
    <mergeCell ref="I392:J392"/>
    <mergeCell ref="K392:M392"/>
    <mergeCell ref="K415:M415"/>
    <mergeCell ref="K217:M217"/>
    <mergeCell ref="K218:M218"/>
    <mergeCell ref="I372:J372"/>
    <mergeCell ref="K237:M237"/>
    <mergeCell ref="K235:M235"/>
    <mergeCell ref="K236:M236"/>
    <mergeCell ref="E376:F376"/>
    <mergeCell ref="E377:F377"/>
    <mergeCell ref="E383:F383"/>
    <mergeCell ref="E385:F385"/>
    <mergeCell ref="E370:F370"/>
    <mergeCell ref="I370:J370"/>
    <mergeCell ref="K370:M370"/>
    <mergeCell ref="K414:M414"/>
    <mergeCell ref="I378:J378"/>
    <mergeCell ref="I375:J375"/>
    <mergeCell ref="I374:J374"/>
    <mergeCell ref="K240:M240"/>
    <mergeCell ref="I228:J228"/>
    <mergeCell ref="K228:M228"/>
    <mergeCell ref="K350:M350"/>
    <mergeCell ref="K339:M339"/>
    <mergeCell ref="E240:F240"/>
    <mergeCell ref="K380:M380"/>
    <mergeCell ref="K381:M381"/>
    <mergeCell ref="K384:M384"/>
    <mergeCell ref="E434:F434"/>
    <mergeCell ref="K376:M376"/>
    <mergeCell ref="K377:M377"/>
    <mergeCell ref="K383:M383"/>
    <mergeCell ref="K385:M385"/>
    <mergeCell ref="A369:D369"/>
    <mergeCell ref="E369:F369"/>
    <mergeCell ref="A359:D359"/>
    <mergeCell ref="E359:F359"/>
    <mergeCell ref="A350:D350"/>
    <mergeCell ref="E350:F350"/>
    <mergeCell ref="A339:D339"/>
    <mergeCell ref="E339:F339"/>
    <mergeCell ref="E356:F356"/>
    <mergeCell ref="A347:D347"/>
    <mergeCell ref="E347:F347"/>
    <mergeCell ref="K428:M428"/>
    <mergeCell ref="K431:M431"/>
    <mergeCell ref="K432:M432"/>
    <mergeCell ref="K417:M417"/>
    <mergeCell ref="K418:M418"/>
    <mergeCell ref="K419:M419"/>
    <mergeCell ref="K420:M420"/>
    <mergeCell ref="B371:D371"/>
    <mergeCell ref="E371:F371"/>
    <mergeCell ref="E390:F390"/>
    <mergeCell ref="E391:F391"/>
    <mergeCell ref="B415:D415"/>
    <mergeCell ref="K359:M359"/>
    <mergeCell ref="A358:D358"/>
    <mergeCell ref="E358:F358"/>
    <mergeCell ref="K358:M358"/>
    <mergeCell ref="A357:D357"/>
    <mergeCell ref="E357:F357"/>
    <mergeCell ref="K357:M357"/>
    <mergeCell ref="A356:D356"/>
    <mergeCell ref="K356:M356"/>
    <mergeCell ref="A353:D353"/>
    <mergeCell ref="K423:M423"/>
    <mergeCell ref="A573:F573"/>
    <mergeCell ref="K573:M573"/>
    <mergeCell ref="E433:F433"/>
    <mergeCell ref="E388:F388"/>
    <mergeCell ref="E389:F389"/>
    <mergeCell ref="E384:F384"/>
    <mergeCell ref="E386:F386"/>
    <mergeCell ref="E387:F387"/>
    <mergeCell ref="E375:F375"/>
    <mergeCell ref="E378:F378"/>
    <mergeCell ref="E379:F379"/>
    <mergeCell ref="E380:F380"/>
    <mergeCell ref="E381:F381"/>
    <mergeCell ref="E407:F407"/>
    <mergeCell ref="E408:F408"/>
    <mergeCell ref="E393:F393"/>
    <mergeCell ref="B392:D392"/>
    <mergeCell ref="K369:M369"/>
    <mergeCell ref="A368:D368"/>
    <mergeCell ref="E368:F368"/>
    <mergeCell ref="K368:M368"/>
    <mergeCell ref="A367:D367"/>
    <mergeCell ref="E367:F367"/>
    <mergeCell ref="K367:M367"/>
    <mergeCell ref="A364:D364"/>
    <mergeCell ref="E364:F364"/>
    <mergeCell ref="K364:M364"/>
    <mergeCell ref="A363:D363"/>
    <mergeCell ref="E363:F363"/>
    <mergeCell ref="K363:M363"/>
    <mergeCell ref="A361:D361"/>
    <mergeCell ref="E361:F361"/>
    <mergeCell ref="K361:M361"/>
    <mergeCell ref="A360:D360"/>
    <mergeCell ref="E360:F360"/>
    <mergeCell ref="K360:M360"/>
    <mergeCell ref="E353:F353"/>
    <mergeCell ref="K353:M353"/>
    <mergeCell ref="A352:D352"/>
    <mergeCell ref="E352:F352"/>
    <mergeCell ref="K352:M352"/>
    <mergeCell ref="A351:D351"/>
    <mergeCell ref="E351:F351"/>
    <mergeCell ref="K351:M351"/>
    <mergeCell ref="K354:M354"/>
    <mergeCell ref="K355:M355"/>
    <mergeCell ref="A349:D349"/>
    <mergeCell ref="E349:F349"/>
    <mergeCell ref="I349:J349"/>
    <mergeCell ref="K349:M349"/>
    <mergeCell ref="A348:D348"/>
    <mergeCell ref="E348:F348"/>
    <mergeCell ref="I348:J348"/>
    <mergeCell ref="K348:M348"/>
    <mergeCell ref="I347:J347"/>
    <mergeCell ref="K347:M347"/>
    <mergeCell ref="A341:D341"/>
    <mergeCell ref="E341:F341"/>
    <mergeCell ref="K341:M341"/>
    <mergeCell ref="A340:D340"/>
    <mergeCell ref="E340:F340"/>
    <mergeCell ref="K340:M340"/>
    <mergeCell ref="B342:D342"/>
    <mergeCell ref="E342:F342"/>
    <mergeCell ref="E343:F343"/>
    <mergeCell ref="E344:F344"/>
    <mergeCell ref="E345:F345"/>
    <mergeCell ref="E346:F346"/>
    <mergeCell ref="A338:D338"/>
    <mergeCell ref="E338:F338"/>
    <mergeCell ref="K338:M338"/>
    <mergeCell ref="A337:D337"/>
    <mergeCell ref="E337:F337"/>
    <mergeCell ref="K337:M337"/>
    <mergeCell ref="A336:D336"/>
    <mergeCell ref="E336:F336"/>
    <mergeCell ref="K336:M336"/>
    <mergeCell ref="A335:D335"/>
    <mergeCell ref="E335:F335"/>
    <mergeCell ref="K335:M335"/>
    <mergeCell ref="A334:D334"/>
    <mergeCell ref="E334:F334"/>
    <mergeCell ref="K334:M334"/>
    <mergeCell ref="A333:D333"/>
    <mergeCell ref="E333:F333"/>
    <mergeCell ref="K333:M333"/>
    <mergeCell ref="A332:D332"/>
    <mergeCell ref="E332:F332"/>
    <mergeCell ref="K332:M332"/>
    <mergeCell ref="K295:M295"/>
    <mergeCell ref="K296:M296"/>
    <mergeCell ref="A331:D331"/>
    <mergeCell ref="E331:F331"/>
    <mergeCell ref="K331:M331"/>
    <mergeCell ref="A330:D330"/>
    <mergeCell ref="E330:F330"/>
    <mergeCell ref="K330:M330"/>
    <mergeCell ref="A329:D329"/>
    <mergeCell ref="E329:F329"/>
    <mergeCell ref="K329:M329"/>
    <mergeCell ref="A328:D328"/>
    <mergeCell ref="E328:F328"/>
    <mergeCell ref="K328:M328"/>
    <mergeCell ref="A327:D327"/>
    <mergeCell ref="E327:F327"/>
    <mergeCell ref="K327:M327"/>
    <mergeCell ref="A326:D326"/>
    <mergeCell ref="E326:F326"/>
    <mergeCell ref="K326:M326"/>
    <mergeCell ref="A325:D325"/>
    <mergeCell ref="E325:F325"/>
    <mergeCell ref="I325:J325"/>
    <mergeCell ref="K325:M325"/>
    <mergeCell ref="A324:D324"/>
    <mergeCell ref="E324:F324"/>
    <mergeCell ref="I324:J324"/>
    <mergeCell ref="K324:M324"/>
    <mergeCell ref="E288:F288"/>
    <mergeCell ref="I282:J282"/>
    <mergeCell ref="K282:M282"/>
    <mergeCell ref="K289:M289"/>
    <mergeCell ref="K290:M290"/>
    <mergeCell ref="K291:M291"/>
    <mergeCell ref="K292:M292"/>
    <mergeCell ref="K293:M293"/>
    <mergeCell ref="K294:M294"/>
    <mergeCell ref="A254:D254"/>
    <mergeCell ref="E254:F254"/>
    <mergeCell ref="I254:J254"/>
    <mergeCell ref="K254:M254"/>
    <mergeCell ref="K251:M251"/>
    <mergeCell ref="A247:D247"/>
    <mergeCell ref="E247:F247"/>
    <mergeCell ref="I247:J247"/>
    <mergeCell ref="K247:M247"/>
    <mergeCell ref="A239:D239"/>
    <mergeCell ref="E239:F239"/>
    <mergeCell ref="K239:M239"/>
    <mergeCell ref="E243:F243"/>
    <mergeCell ref="K243:M243"/>
    <mergeCell ref="A242:D242"/>
    <mergeCell ref="E242:F242"/>
    <mergeCell ref="K242:M242"/>
    <mergeCell ref="A241:D241"/>
    <mergeCell ref="E241:F241"/>
    <mergeCell ref="K241:M241"/>
    <mergeCell ref="A240:D240"/>
    <mergeCell ref="A253:D253"/>
    <mergeCell ref="E253:F253"/>
    <mergeCell ref="K253:M253"/>
    <mergeCell ref="K226:M226"/>
    <mergeCell ref="A225:D225"/>
    <mergeCell ref="E225:F225"/>
    <mergeCell ref="I225:J225"/>
    <mergeCell ref="K225:M225"/>
    <mergeCell ref="A238:D238"/>
    <mergeCell ref="E238:F238"/>
    <mergeCell ref="K238:M238"/>
    <mergeCell ref="A237:D237"/>
    <mergeCell ref="E237:F237"/>
    <mergeCell ref="I237:J237"/>
    <mergeCell ref="A245:D245"/>
    <mergeCell ref="E245:F245"/>
    <mergeCell ref="K245:M245"/>
    <mergeCell ref="A252:D252"/>
    <mergeCell ref="E252:F252"/>
    <mergeCell ref="K252:M252"/>
    <mergeCell ref="A251:D251"/>
    <mergeCell ref="E251:F251"/>
    <mergeCell ref="A244:D244"/>
    <mergeCell ref="E244:F244"/>
    <mergeCell ref="K244:M244"/>
    <mergeCell ref="A243:D243"/>
    <mergeCell ref="A250:D250"/>
    <mergeCell ref="E250:F250"/>
    <mergeCell ref="K250:M250"/>
    <mergeCell ref="A249:D249"/>
    <mergeCell ref="E249:F249"/>
    <mergeCell ref="K249:M249"/>
    <mergeCell ref="A248:D248"/>
    <mergeCell ref="E248:F248"/>
    <mergeCell ref="K248:M248"/>
    <mergeCell ref="A219:D219"/>
    <mergeCell ref="E219:F219"/>
    <mergeCell ref="I219:J219"/>
    <mergeCell ref="K219:M219"/>
    <mergeCell ref="E218:F218"/>
    <mergeCell ref="E217:F217"/>
    <mergeCell ref="A232:D232"/>
    <mergeCell ref="E232:F232"/>
    <mergeCell ref="I232:J232"/>
    <mergeCell ref="K232:M232"/>
    <mergeCell ref="A231:D231"/>
    <mergeCell ref="E231:F231"/>
    <mergeCell ref="I231:J231"/>
    <mergeCell ref="K231:M231"/>
    <mergeCell ref="E214:F214"/>
    <mergeCell ref="A230:D230"/>
    <mergeCell ref="E230:F230"/>
    <mergeCell ref="I230:J230"/>
    <mergeCell ref="K230:M230"/>
    <mergeCell ref="A229:D229"/>
    <mergeCell ref="E229:F229"/>
    <mergeCell ref="I229:J229"/>
    <mergeCell ref="K229:M229"/>
    <mergeCell ref="A228:D228"/>
    <mergeCell ref="E228:F228"/>
    <mergeCell ref="A227:D227"/>
    <mergeCell ref="E227:F227"/>
    <mergeCell ref="I227:J227"/>
    <mergeCell ref="K227:M227"/>
    <mergeCell ref="A226:D226"/>
    <mergeCell ref="E226:F226"/>
    <mergeCell ref="I226:J226"/>
    <mergeCell ref="A224:D224"/>
    <mergeCell ref="E224:F224"/>
    <mergeCell ref="I224:J224"/>
    <mergeCell ref="K224:M224"/>
    <mergeCell ref="A223:D223"/>
    <mergeCell ref="E223:F223"/>
    <mergeCell ref="I223:J223"/>
    <mergeCell ref="K223:M223"/>
    <mergeCell ref="A222:D222"/>
    <mergeCell ref="E222:F222"/>
    <mergeCell ref="I222:J222"/>
    <mergeCell ref="K222:M222"/>
    <mergeCell ref="A221:D221"/>
    <mergeCell ref="E221:F221"/>
    <mergeCell ref="I221:J221"/>
    <mergeCell ref="K221:M221"/>
    <mergeCell ref="A220:D220"/>
    <mergeCell ref="E220:F220"/>
    <mergeCell ref="I220:J220"/>
    <mergeCell ref="K220:M220"/>
    <mergeCell ref="A213:D213"/>
    <mergeCell ref="E213:F213"/>
    <mergeCell ref="I213:J213"/>
    <mergeCell ref="K213:M213"/>
    <mergeCell ref="B214:D214"/>
    <mergeCell ref="E216:F216"/>
    <mergeCell ref="A212:D212"/>
    <mergeCell ref="E212:F212"/>
    <mergeCell ref="I212:J212"/>
    <mergeCell ref="K212:M212"/>
    <mergeCell ref="A211:D211"/>
    <mergeCell ref="E211:F211"/>
    <mergeCell ref="I211:J211"/>
    <mergeCell ref="K211:M211"/>
    <mergeCell ref="E215:F215"/>
    <mergeCell ref="K215:M215"/>
    <mergeCell ref="K216:M216"/>
    <mergeCell ref="A210:D210"/>
    <mergeCell ref="E210:F210"/>
    <mergeCell ref="I210:J210"/>
    <mergeCell ref="K210:M210"/>
    <mergeCell ref="A209:D209"/>
    <mergeCell ref="E209:F209"/>
    <mergeCell ref="I209:J209"/>
    <mergeCell ref="K209:M209"/>
    <mergeCell ref="A208:D208"/>
    <mergeCell ref="E208:F208"/>
    <mergeCell ref="I208:J208"/>
    <mergeCell ref="K208:M208"/>
    <mergeCell ref="A207:D207"/>
    <mergeCell ref="E207:F207"/>
    <mergeCell ref="I207:J207"/>
    <mergeCell ref="K207:M207"/>
    <mergeCell ref="A206:D206"/>
    <mergeCell ref="E206:F206"/>
    <mergeCell ref="I206:J206"/>
    <mergeCell ref="K206:M206"/>
    <mergeCell ref="A200:D200"/>
    <mergeCell ref="K199:M199"/>
    <mergeCell ref="A198:D198"/>
    <mergeCell ref="E198:F198"/>
    <mergeCell ref="I198:J198"/>
    <mergeCell ref="K198:M198"/>
    <mergeCell ref="A197:D197"/>
    <mergeCell ref="A205:D205"/>
    <mergeCell ref="E205:F205"/>
    <mergeCell ref="I205:J205"/>
    <mergeCell ref="K205:M205"/>
    <mergeCell ref="A204:D204"/>
    <mergeCell ref="E204:F204"/>
    <mergeCell ref="I204:J204"/>
    <mergeCell ref="K204:M204"/>
    <mergeCell ref="A203:D203"/>
    <mergeCell ref="E203:F203"/>
    <mergeCell ref="I203:J203"/>
    <mergeCell ref="K203:M203"/>
    <mergeCell ref="A202:D202"/>
    <mergeCell ref="E202:F202"/>
    <mergeCell ref="I202:J202"/>
    <mergeCell ref="K202:M202"/>
    <mergeCell ref="A201:D201"/>
    <mergeCell ref="E201:F201"/>
    <mergeCell ref="I201:J201"/>
    <mergeCell ref="K201:M201"/>
    <mergeCell ref="E200:F200"/>
    <mergeCell ref="I200:J200"/>
    <mergeCell ref="K200:M200"/>
    <mergeCell ref="A199:D199"/>
    <mergeCell ref="E199:F199"/>
    <mergeCell ref="I199:J199"/>
    <mergeCell ref="E197:F197"/>
    <mergeCell ref="I197:J197"/>
    <mergeCell ref="K197:M197"/>
    <mergeCell ref="A196:D196"/>
    <mergeCell ref="E196:F196"/>
    <mergeCell ref="I196:J196"/>
    <mergeCell ref="K196:M196"/>
    <mergeCell ref="A195:D195"/>
    <mergeCell ref="E195:F195"/>
    <mergeCell ref="I195:J195"/>
    <mergeCell ref="K195:M195"/>
    <mergeCell ref="A194:D194"/>
    <mergeCell ref="E194:F194"/>
    <mergeCell ref="I194:J194"/>
    <mergeCell ref="K194:M194"/>
    <mergeCell ref="A190:D190"/>
    <mergeCell ref="E190:F190"/>
    <mergeCell ref="I190:J190"/>
    <mergeCell ref="K190:M190"/>
    <mergeCell ref="A189:D189"/>
    <mergeCell ref="E189:F189"/>
    <mergeCell ref="I189:J189"/>
    <mergeCell ref="K189:M189"/>
    <mergeCell ref="A188:D188"/>
    <mergeCell ref="E188:F188"/>
    <mergeCell ref="I188:J188"/>
    <mergeCell ref="K188:M188"/>
    <mergeCell ref="A171:D171"/>
    <mergeCell ref="E171:F171"/>
    <mergeCell ref="K171:M171"/>
    <mergeCell ref="B173:D173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A161:D161"/>
    <mergeCell ref="E161:F161"/>
    <mergeCell ref="I161:J161"/>
    <mergeCell ref="K161:M161"/>
    <mergeCell ref="A156:D156"/>
    <mergeCell ref="E156:F156"/>
    <mergeCell ref="I156:J156"/>
    <mergeCell ref="K156:M156"/>
    <mergeCell ref="A160:D160"/>
    <mergeCell ref="E160:F160"/>
    <mergeCell ref="I160:J160"/>
    <mergeCell ref="K160:M160"/>
    <mergeCell ref="A159:D159"/>
    <mergeCell ref="E159:F159"/>
    <mergeCell ref="I159:J159"/>
    <mergeCell ref="K159:M159"/>
    <mergeCell ref="A158:D158"/>
    <mergeCell ref="E158:F158"/>
    <mergeCell ref="I158:J158"/>
    <mergeCell ref="K158:M158"/>
    <mergeCell ref="A139:D139"/>
    <mergeCell ref="E139:F139"/>
    <mergeCell ref="K139:M139"/>
    <mergeCell ref="K137:M137"/>
    <mergeCell ref="A136:D136"/>
    <mergeCell ref="E136:F136"/>
    <mergeCell ref="K136:M136"/>
    <mergeCell ref="A135:D135"/>
    <mergeCell ref="E135:F135"/>
    <mergeCell ref="K135:M135"/>
    <mergeCell ref="A138:D138"/>
    <mergeCell ref="E138:F138"/>
    <mergeCell ref="K138:M138"/>
    <mergeCell ref="A137:D137"/>
    <mergeCell ref="E137:F137"/>
    <mergeCell ref="A157:D157"/>
    <mergeCell ref="E157:F157"/>
    <mergeCell ref="I157:J157"/>
    <mergeCell ref="K157:M157"/>
    <mergeCell ref="A149:D149"/>
    <mergeCell ref="E149:F149"/>
    <mergeCell ref="K149:M149"/>
    <mergeCell ref="A148:D148"/>
    <mergeCell ref="E148:F148"/>
    <mergeCell ref="K148:M148"/>
    <mergeCell ref="A147:D147"/>
    <mergeCell ref="E147:F147"/>
    <mergeCell ref="K147:M147"/>
    <mergeCell ref="A146:D146"/>
    <mergeCell ref="E146:F146"/>
    <mergeCell ref="K146:M146"/>
    <mergeCell ref="A145:D145"/>
    <mergeCell ref="A134:D134"/>
    <mergeCell ref="E134:F134"/>
    <mergeCell ref="K134:M134"/>
    <mergeCell ref="A133:D133"/>
    <mergeCell ref="E133:F133"/>
    <mergeCell ref="K133:M133"/>
    <mergeCell ref="A132:D132"/>
    <mergeCell ref="E132:F132"/>
    <mergeCell ref="A105:D105"/>
    <mergeCell ref="E105:F105"/>
    <mergeCell ref="I105:J105"/>
    <mergeCell ref="K105:M105"/>
    <mergeCell ref="A106:D106"/>
    <mergeCell ref="E106:F106"/>
    <mergeCell ref="I106:J106"/>
    <mergeCell ref="K106:M106"/>
    <mergeCell ref="A107:D107"/>
    <mergeCell ref="E107:F107"/>
    <mergeCell ref="I107:J107"/>
    <mergeCell ref="K107:M107"/>
    <mergeCell ref="E108:F108"/>
    <mergeCell ref="I108:J108"/>
    <mergeCell ref="K108:M108"/>
    <mergeCell ref="K132:M132"/>
    <mergeCell ref="A131:D131"/>
    <mergeCell ref="E131:F131"/>
    <mergeCell ref="K131:M131"/>
    <mergeCell ref="A130:D130"/>
    <mergeCell ref="E130:F130"/>
    <mergeCell ref="I130:J130"/>
    <mergeCell ref="K130:M130"/>
    <mergeCell ref="A103:D103"/>
    <mergeCell ref="E103:F103"/>
    <mergeCell ref="I103:J103"/>
    <mergeCell ref="K103:M103"/>
    <mergeCell ref="A102:D102"/>
    <mergeCell ref="E102:F102"/>
    <mergeCell ref="I102:J102"/>
    <mergeCell ref="K102:M102"/>
    <mergeCell ref="A101:D101"/>
    <mergeCell ref="E101:F101"/>
    <mergeCell ref="I101:J101"/>
    <mergeCell ref="K101:M101"/>
    <mergeCell ref="A100:D100"/>
    <mergeCell ref="E100:F100"/>
    <mergeCell ref="I100:J100"/>
    <mergeCell ref="K100:M100"/>
    <mergeCell ref="A99:D99"/>
    <mergeCell ref="E99:F99"/>
    <mergeCell ref="I99:J99"/>
    <mergeCell ref="K99:M99"/>
    <mergeCell ref="A98:D98"/>
    <mergeCell ref="E98:F98"/>
    <mergeCell ref="I98:J98"/>
    <mergeCell ref="K98:M98"/>
    <mergeCell ref="A97:D97"/>
    <mergeCell ref="E97:F97"/>
    <mergeCell ref="I97:J97"/>
    <mergeCell ref="K97:M97"/>
    <mergeCell ref="A96:D96"/>
    <mergeCell ref="E96:F96"/>
    <mergeCell ref="I96:J96"/>
    <mergeCell ref="K96:M96"/>
    <mergeCell ref="A95:D95"/>
    <mergeCell ref="E95:F95"/>
    <mergeCell ref="I95:J95"/>
    <mergeCell ref="K95:M95"/>
    <mergeCell ref="A94:D94"/>
    <mergeCell ref="E94:F94"/>
    <mergeCell ref="I94:J94"/>
    <mergeCell ref="K94:M94"/>
    <mergeCell ref="A93:D93"/>
    <mergeCell ref="E93:F93"/>
    <mergeCell ref="I93:J93"/>
    <mergeCell ref="K93:M93"/>
    <mergeCell ref="A91:D91"/>
    <mergeCell ref="E91:F91"/>
    <mergeCell ref="I91:J91"/>
    <mergeCell ref="K91:M91"/>
    <mergeCell ref="A89:D89"/>
    <mergeCell ref="E89:F89"/>
    <mergeCell ref="I89:J89"/>
    <mergeCell ref="K89:M89"/>
    <mergeCell ref="A88:D88"/>
    <mergeCell ref="E88:F88"/>
    <mergeCell ref="I88:J88"/>
    <mergeCell ref="K88:M88"/>
    <mergeCell ref="E90:F90"/>
    <mergeCell ref="A87:D87"/>
    <mergeCell ref="E87:F87"/>
    <mergeCell ref="I87:J87"/>
    <mergeCell ref="K87:M87"/>
    <mergeCell ref="A86:D86"/>
    <mergeCell ref="E86:F86"/>
    <mergeCell ref="I86:J86"/>
    <mergeCell ref="K86:M86"/>
    <mergeCell ref="A85:D85"/>
    <mergeCell ref="E85:F85"/>
    <mergeCell ref="I85:J85"/>
    <mergeCell ref="K85:M85"/>
    <mergeCell ref="A84:D84"/>
    <mergeCell ref="E84:F84"/>
    <mergeCell ref="I84:J84"/>
    <mergeCell ref="K84:M84"/>
    <mergeCell ref="A83:D83"/>
    <mergeCell ref="E83:F83"/>
    <mergeCell ref="I83:J83"/>
    <mergeCell ref="K83:M83"/>
    <mergeCell ref="A82:D82"/>
    <mergeCell ref="E82:F82"/>
    <mergeCell ref="I82:J82"/>
    <mergeCell ref="K82:M82"/>
    <mergeCell ref="A81:D81"/>
    <mergeCell ref="E81:F81"/>
    <mergeCell ref="I81:J81"/>
    <mergeCell ref="K81:M81"/>
    <mergeCell ref="A80:D80"/>
    <mergeCell ref="E80:F80"/>
    <mergeCell ref="I80:J80"/>
    <mergeCell ref="K80:M80"/>
    <mergeCell ref="A79:D79"/>
    <mergeCell ref="E79:F79"/>
    <mergeCell ref="I79:J79"/>
    <mergeCell ref="K79:M79"/>
    <mergeCell ref="A77:D77"/>
    <mergeCell ref="E77:F77"/>
    <mergeCell ref="I77:J77"/>
    <mergeCell ref="K77:M77"/>
    <mergeCell ref="A76:D76"/>
    <mergeCell ref="E76:F76"/>
    <mergeCell ref="I76:J76"/>
    <mergeCell ref="K76:M76"/>
    <mergeCell ref="A75:D75"/>
    <mergeCell ref="E75:F75"/>
    <mergeCell ref="I75:J75"/>
    <mergeCell ref="K75:M75"/>
    <mergeCell ref="A74:D74"/>
    <mergeCell ref="E74:F74"/>
    <mergeCell ref="I74:J74"/>
    <mergeCell ref="K74:M74"/>
    <mergeCell ref="A73:D73"/>
    <mergeCell ref="E73:F73"/>
    <mergeCell ref="I73:J73"/>
    <mergeCell ref="K73:M73"/>
    <mergeCell ref="A72:D72"/>
    <mergeCell ref="E72:F72"/>
    <mergeCell ref="I72:J72"/>
    <mergeCell ref="K72:M72"/>
    <mergeCell ref="A71:D71"/>
    <mergeCell ref="E71:F71"/>
    <mergeCell ref="I71:J71"/>
    <mergeCell ref="K71:M71"/>
    <mergeCell ref="A70:D70"/>
    <mergeCell ref="E70:F70"/>
    <mergeCell ref="I70:J70"/>
    <mergeCell ref="K70:M70"/>
    <mergeCell ref="I69:J69"/>
    <mergeCell ref="K69:M69"/>
    <mergeCell ref="A68:D68"/>
    <mergeCell ref="E68:F68"/>
    <mergeCell ref="I68:J68"/>
    <mergeCell ref="K68:M68"/>
    <mergeCell ref="A67:D67"/>
    <mergeCell ref="E67:F67"/>
    <mergeCell ref="I67:J67"/>
    <mergeCell ref="K67:M67"/>
    <mergeCell ref="A69:D69"/>
    <mergeCell ref="E69:F69"/>
    <mergeCell ref="A66:D66"/>
    <mergeCell ref="E66:F66"/>
    <mergeCell ref="I66:J66"/>
    <mergeCell ref="K66:M66"/>
    <mergeCell ref="A65:D65"/>
    <mergeCell ref="E65:F65"/>
    <mergeCell ref="I65:J65"/>
    <mergeCell ref="K65:M65"/>
    <mergeCell ref="I64:J64"/>
    <mergeCell ref="K64:M64"/>
    <mergeCell ref="A63:D63"/>
    <mergeCell ref="E63:F63"/>
    <mergeCell ref="I63:J63"/>
    <mergeCell ref="K63:M63"/>
    <mergeCell ref="A62:D62"/>
    <mergeCell ref="E62:F62"/>
    <mergeCell ref="I62:J62"/>
    <mergeCell ref="K62:M62"/>
    <mergeCell ref="A64:D64"/>
    <mergeCell ref="E64:F64"/>
    <mergeCell ref="A61:D61"/>
    <mergeCell ref="E61:F61"/>
    <mergeCell ref="I61:J61"/>
    <mergeCell ref="K61:M61"/>
    <mergeCell ref="A60:D60"/>
    <mergeCell ref="E60:F60"/>
    <mergeCell ref="I60:J60"/>
    <mergeCell ref="K60:M60"/>
    <mergeCell ref="I59:J59"/>
    <mergeCell ref="K59:M59"/>
    <mergeCell ref="A58:D58"/>
    <mergeCell ref="E58:F58"/>
    <mergeCell ref="I58:J58"/>
    <mergeCell ref="K58:M58"/>
    <mergeCell ref="A57:D57"/>
    <mergeCell ref="E57:F57"/>
    <mergeCell ref="I57:J57"/>
    <mergeCell ref="K57:M57"/>
    <mergeCell ref="E59:F59"/>
    <mergeCell ref="A59:D59"/>
    <mergeCell ref="A56:D56"/>
    <mergeCell ref="E56:F56"/>
    <mergeCell ref="I56:J56"/>
    <mergeCell ref="K56:M56"/>
    <mergeCell ref="A55:D55"/>
    <mergeCell ref="E55:F55"/>
    <mergeCell ref="I55:J55"/>
    <mergeCell ref="K55:M55"/>
    <mergeCell ref="I54:J54"/>
    <mergeCell ref="K54:M54"/>
    <mergeCell ref="A53:D53"/>
    <mergeCell ref="E53:F53"/>
    <mergeCell ref="I53:J53"/>
    <mergeCell ref="K53:M53"/>
    <mergeCell ref="A52:D52"/>
    <mergeCell ref="E52:F52"/>
    <mergeCell ref="I52:J52"/>
    <mergeCell ref="K52:M52"/>
    <mergeCell ref="A54:D54"/>
    <mergeCell ref="E54:F54"/>
    <mergeCell ref="A51:D51"/>
    <mergeCell ref="E51:F51"/>
    <mergeCell ref="I51:J51"/>
    <mergeCell ref="K51:M51"/>
    <mergeCell ref="A50:D50"/>
    <mergeCell ref="E50:F50"/>
    <mergeCell ref="I50:J50"/>
    <mergeCell ref="K50:M50"/>
    <mergeCell ref="I49:J49"/>
    <mergeCell ref="K49:M49"/>
    <mergeCell ref="A48:D48"/>
    <mergeCell ref="E48:F48"/>
    <mergeCell ref="I48:J48"/>
    <mergeCell ref="K48:M48"/>
    <mergeCell ref="A47:D47"/>
    <mergeCell ref="E47:F47"/>
    <mergeCell ref="I47:J47"/>
    <mergeCell ref="K47:M47"/>
    <mergeCell ref="A49:D49"/>
    <mergeCell ref="E49:F49"/>
    <mergeCell ref="A45:D45"/>
    <mergeCell ref="E45:F45"/>
    <mergeCell ref="I45:J45"/>
    <mergeCell ref="K45:M45"/>
    <mergeCell ref="A44:D44"/>
    <mergeCell ref="E44:F44"/>
    <mergeCell ref="I44:J44"/>
    <mergeCell ref="K44:M44"/>
    <mergeCell ref="I43:J43"/>
    <mergeCell ref="K43:M43"/>
    <mergeCell ref="A42:D42"/>
    <mergeCell ref="E42:F42"/>
    <mergeCell ref="I42:J42"/>
    <mergeCell ref="K42:M42"/>
    <mergeCell ref="E43:F43"/>
    <mergeCell ref="A38:D38"/>
    <mergeCell ref="E38:F38"/>
    <mergeCell ref="I38:J38"/>
    <mergeCell ref="K38:M38"/>
    <mergeCell ref="A37:D37"/>
    <mergeCell ref="E37:F37"/>
    <mergeCell ref="I37:J37"/>
    <mergeCell ref="K37:M37"/>
    <mergeCell ref="A36:D36"/>
    <mergeCell ref="E36:F36"/>
    <mergeCell ref="I36:J36"/>
    <mergeCell ref="K36:M36"/>
    <mergeCell ref="A35:D35"/>
    <mergeCell ref="E35:F35"/>
    <mergeCell ref="I35:J35"/>
    <mergeCell ref="K35:M35"/>
    <mergeCell ref="A41:D41"/>
    <mergeCell ref="E41:F41"/>
    <mergeCell ref="I41:J41"/>
    <mergeCell ref="K41:M41"/>
    <mergeCell ref="A40:D40"/>
    <mergeCell ref="E40:F40"/>
    <mergeCell ref="I40:J40"/>
    <mergeCell ref="K40:M40"/>
    <mergeCell ref="A39:D39"/>
    <mergeCell ref="E39:F39"/>
    <mergeCell ref="I39:J39"/>
    <mergeCell ref="K39:M39"/>
    <mergeCell ref="A23:D23"/>
    <mergeCell ref="E23:F23"/>
    <mergeCell ref="I23:J23"/>
    <mergeCell ref="K23:M23"/>
    <mergeCell ref="E25:F25"/>
    <mergeCell ref="A22:D22"/>
    <mergeCell ref="E22:F22"/>
    <mergeCell ref="I22:J22"/>
    <mergeCell ref="K22:M22"/>
    <mergeCell ref="A21:D21"/>
    <mergeCell ref="E21:F21"/>
    <mergeCell ref="A34:D34"/>
    <mergeCell ref="E34:F34"/>
    <mergeCell ref="I34:J34"/>
    <mergeCell ref="K34:M34"/>
    <mergeCell ref="A33:D33"/>
    <mergeCell ref="E33:F33"/>
    <mergeCell ref="I33:J33"/>
    <mergeCell ref="K33:M33"/>
    <mergeCell ref="A32:D32"/>
    <mergeCell ref="E32:F32"/>
    <mergeCell ref="I32:J32"/>
    <mergeCell ref="K32:M32"/>
    <mergeCell ref="A31:D31"/>
    <mergeCell ref="E31:F31"/>
    <mergeCell ref="I31:J31"/>
    <mergeCell ref="K31:M31"/>
    <mergeCell ref="A30:D30"/>
    <mergeCell ref="E30:F30"/>
    <mergeCell ref="I30:J30"/>
    <mergeCell ref="K30:M30"/>
    <mergeCell ref="A29:D29"/>
    <mergeCell ref="E29:F29"/>
    <mergeCell ref="I29:J29"/>
    <mergeCell ref="K29:M29"/>
    <mergeCell ref="A28:D28"/>
    <mergeCell ref="E28:F28"/>
    <mergeCell ref="I28:J28"/>
    <mergeCell ref="K28:M28"/>
    <mergeCell ref="A27:D27"/>
    <mergeCell ref="E27:F27"/>
    <mergeCell ref="I27:J27"/>
    <mergeCell ref="K27:M27"/>
    <mergeCell ref="A26:D26"/>
    <mergeCell ref="E26:F26"/>
    <mergeCell ref="I26:J26"/>
    <mergeCell ref="K26:M26"/>
    <mergeCell ref="A24:D24"/>
    <mergeCell ref="E24:F24"/>
    <mergeCell ref="I24:J24"/>
    <mergeCell ref="K24:M24"/>
    <mergeCell ref="K20:M20"/>
    <mergeCell ref="A19:D19"/>
    <mergeCell ref="E19:F19"/>
    <mergeCell ref="A18:D18"/>
    <mergeCell ref="E18:F18"/>
    <mergeCell ref="K18:M18"/>
    <mergeCell ref="E12:F12"/>
    <mergeCell ref="K12:M12"/>
    <mergeCell ref="A17:D17"/>
    <mergeCell ref="E17:F17"/>
    <mergeCell ref="K17:M17"/>
    <mergeCell ref="A1:P1"/>
    <mergeCell ref="A6:F6"/>
    <mergeCell ref="I6:J6"/>
    <mergeCell ref="K6:M6"/>
    <mergeCell ref="A7:D7"/>
    <mergeCell ref="E7:F7"/>
    <mergeCell ref="K7:M7"/>
    <mergeCell ref="I8:J8"/>
    <mergeCell ref="A16:D16"/>
    <mergeCell ref="E16:F16"/>
    <mergeCell ref="K16:M16"/>
    <mergeCell ref="A15:D15"/>
    <mergeCell ref="E15:F15"/>
    <mergeCell ref="K15:M15"/>
    <mergeCell ref="A14:D14"/>
    <mergeCell ref="E14:F14"/>
    <mergeCell ref="K14:M14"/>
    <mergeCell ref="A13:D13"/>
    <mergeCell ref="E13:F13"/>
    <mergeCell ref="K13:M13"/>
    <mergeCell ref="A12:D12"/>
    <mergeCell ref="A11:D11"/>
    <mergeCell ref="E11:F11"/>
    <mergeCell ref="K11:M11"/>
    <mergeCell ref="A10:D10"/>
    <mergeCell ref="E10:F10"/>
    <mergeCell ref="K10:M10"/>
    <mergeCell ref="A9:D9"/>
    <mergeCell ref="E9:F9"/>
    <mergeCell ref="I9:J9"/>
    <mergeCell ref="K9:M9"/>
    <mergeCell ref="A8:D8"/>
    <mergeCell ref="E8:F8"/>
    <mergeCell ref="K8:M8"/>
    <mergeCell ref="E78:F78"/>
    <mergeCell ref="B150:D150"/>
    <mergeCell ref="E150:F150"/>
    <mergeCell ref="E151:F151"/>
    <mergeCell ref="E152:F152"/>
    <mergeCell ref="E153:F153"/>
    <mergeCell ref="E154:F154"/>
    <mergeCell ref="E155:F155"/>
    <mergeCell ref="A43:D43"/>
    <mergeCell ref="B162:D162"/>
    <mergeCell ref="E162:F162"/>
    <mergeCell ref="B109:D109"/>
    <mergeCell ref="I109:J109"/>
    <mergeCell ref="K109:M109"/>
    <mergeCell ref="E109:F109"/>
    <mergeCell ref="E110:F110"/>
    <mergeCell ref="E111:F111"/>
    <mergeCell ref="E112:F112"/>
    <mergeCell ref="E113:F113"/>
    <mergeCell ref="B114:D114"/>
    <mergeCell ref="E114:F114"/>
    <mergeCell ref="I114:J114"/>
    <mergeCell ref="K114:M114"/>
    <mergeCell ref="A108:D108"/>
    <mergeCell ref="I21:J21"/>
    <mergeCell ref="K21:M21"/>
    <mergeCell ref="K25:M25"/>
    <mergeCell ref="A20:D20"/>
    <mergeCell ref="E20:F20"/>
    <mergeCell ref="I20:J20"/>
    <mergeCell ref="E191:F191"/>
    <mergeCell ref="E192:F192"/>
    <mergeCell ref="E115:F115"/>
    <mergeCell ref="E116:F116"/>
    <mergeCell ref="E117:F117"/>
    <mergeCell ref="E118:F118"/>
    <mergeCell ref="E121:F121"/>
    <mergeCell ref="E122:F122"/>
    <mergeCell ref="E123:F123"/>
    <mergeCell ref="E124:F124"/>
    <mergeCell ref="E126:F126"/>
    <mergeCell ref="E127:F127"/>
    <mergeCell ref="E128:F128"/>
    <mergeCell ref="E129:F129"/>
    <mergeCell ref="E119:F119"/>
    <mergeCell ref="E120:F120"/>
    <mergeCell ref="E125:F125"/>
    <mergeCell ref="E145:F145"/>
    <mergeCell ref="E144:F144"/>
    <mergeCell ref="E143:F143"/>
    <mergeCell ref="E142:F142"/>
    <mergeCell ref="E170:F170"/>
    <mergeCell ref="E169:F169"/>
    <mergeCell ref="E168:F168"/>
    <mergeCell ref="E167:F167"/>
    <mergeCell ref="K145:M145"/>
    <mergeCell ref="E185:F185"/>
    <mergeCell ref="E186:F186"/>
    <mergeCell ref="E187:F187"/>
    <mergeCell ref="E172:F172"/>
    <mergeCell ref="K142:M142"/>
    <mergeCell ref="A141:D141"/>
    <mergeCell ref="E141:F141"/>
    <mergeCell ref="K141:M141"/>
    <mergeCell ref="A140:D140"/>
    <mergeCell ref="E140:F140"/>
    <mergeCell ref="I162:J162"/>
    <mergeCell ref="K162:M162"/>
    <mergeCell ref="E163:F163"/>
    <mergeCell ref="E164:F164"/>
    <mergeCell ref="E165:F165"/>
    <mergeCell ref="E166:F166"/>
    <mergeCell ref="I140:J140"/>
    <mergeCell ref="K140:M140"/>
    <mergeCell ref="A144:D144"/>
    <mergeCell ref="K144:M144"/>
    <mergeCell ref="A143:D143"/>
    <mergeCell ref="K143:M143"/>
    <mergeCell ref="A142:D142"/>
    <mergeCell ref="A170:D170"/>
    <mergeCell ref="K170:M170"/>
    <mergeCell ref="A169:D169"/>
    <mergeCell ref="K169:M169"/>
    <mergeCell ref="A168:D168"/>
    <mergeCell ref="K168:M168"/>
    <mergeCell ref="A167:D167"/>
    <mergeCell ref="K167:M167"/>
    <mergeCell ref="E277:F277"/>
    <mergeCell ref="E278:F278"/>
    <mergeCell ref="E279:F279"/>
    <mergeCell ref="E280:F280"/>
    <mergeCell ref="E281:F281"/>
    <mergeCell ref="I255:J255"/>
    <mergeCell ref="K255:M255"/>
    <mergeCell ref="B255:D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86:F286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85:F285"/>
    <mergeCell ref="E284:F284"/>
  </mergeCells>
  <pageMargins left="0.70866141732283472" right="0.70866141732283472" top="0.35433070866141736" bottom="0.35433070866141736" header="0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Racun prihoda i rashoda po ek.k</vt:lpstr>
      <vt:lpstr>Prihodi i rashodi po izvorima</vt:lpstr>
      <vt:lpstr>Prihodi po ek.i izvor</vt:lpstr>
      <vt:lpstr>Rashodi po eko. kl. i izvorima</vt:lpstr>
      <vt:lpstr>Rashodi prema funkcijskoj kl</vt:lpstr>
      <vt:lpstr>Račun financiranja</vt:lpstr>
      <vt:lpstr>Račun financiranja po izvorima</vt:lpstr>
      <vt:lpstr>POSEBAN DIO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2025-07-21T10:37:47Z</cp:lastPrinted>
  <dcterms:created xsi:type="dcterms:W3CDTF">2022-08-12T12:51:27Z</dcterms:created>
  <dcterms:modified xsi:type="dcterms:W3CDTF">2025-07-21T10:39:56Z</dcterms:modified>
</cp:coreProperties>
</file>